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can" sheetId="2" state="visible" r:id="rId4"/>
    <sheet name="Dashboard" sheetId="3" state="visible" r:id="rId5"/>
    <sheet name="Config" sheetId="4" state="visible" r:id="rId6"/>
    <sheet name="Employees" sheetId="5" state="visible" r:id="rId7"/>
    <sheet name="Assets" sheetId="6" state="visible" r:id="rId8"/>
    <sheet name="Log" sheetId="7" state="visible" r:id="rId9"/>
  </sheets>
  <definedNames>
    <definedName function="false" hidden="false" name="cfgBlockTransfer" vbProcedure="false">Config!$C$10</definedName>
    <definedName function="false" hidden="false" name="cfgDefaultMode" vbProcedure="false">Config!$C$8</definedName>
    <definedName function="false" hidden="false" name="cfgDupWindow" vbProcedure="false">Config!$C$6</definedName>
    <definedName function="false" hidden="false" name="cfgGrace" vbProcedure="false">Config!$C$9</definedName>
    <definedName function="false" hidden="false" name="cfgKeepEmp" vbProcedure="false">Config!$C$11</definedName>
    <definedName function="false" hidden="false" name="cfgStation" vbProcedure="false">Config!$C$5</definedName>
    <definedName function="false" hidden="false" name="cfgStrip" vbProcedure="false">Config!$C$7</definedName>
    <definedName function="false" hidden="false" name="lstActive" vbProcedure="false">Config!$H$6:$H$7</definedName>
    <definedName function="false" hidden="false" name="lstMode" vbProcedure="false">Config!$G$6:$G$8</definedName>
    <definedName function="false" hidden="false" name="lstShift" vbProcedure="false">Config!$B$16:$B$19</definedName>
    <definedName function="false" hidden="false" name="lstStatus" vbProcedure="false">Config!$F$6:$F$10</definedName>
    <definedName function="false" hidden="false" name="tblShifts" vbProcedure="false">Config!$B$16:$D$19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<sst xmlns="http://schemas.openxmlformats.org/spreadsheetml/2006/main" count="332" uniqueCount="255">
  <si>
    <t xml:space="preserve">ASSET CHECK-IN / CHECK-OUT  ·  SET-UP AND DAILY USE</t>
  </si>
  <si>
    <t xml:space="preserve">This file needs macros. Save it as .xlsm and paste in the two code modules before first use - see steps below.</t>
  </si>
  <si>
    <t xml:space="preserve">ONE-TIME SET-UP</t>
  </si>
  <si>
    <t xml:space="preserve">1</t>
  </si>
  <si>
    <t xml:space="preserve">Save as .xlsm</t>
  </si>
  <si>
    <t xml:space="preserve">File &gt; Save As &gt; Excel Macro-Enabled Workbook (*.xlsm). A plain .xlsx cannot hold the code.</t>
  </si>
  <si>
    <t xml:space="preserve">2</t>
  </si>
  <si>
    <t xml:space="preserve">Paste in the code</t>
  </si>
  <si>
    <t xml:space="preserve">Alt+F11 &gt; double-click 'ThisWorkbook' and paste ThisWorkbook.txt. Insert &gt; Module and paste modAssets.txt. Double-click the 'Scan' sheet in the left tree and paste Sheet_Scan.txt. Save.</t>
  </si>
  <si>
    <t xml:space="preserve">3</t>
  </si>
  <si>
    <t xml:space="preserve">Trust the location</t>
  </si>
  <si>
    <t xml:space="preserve">File &gt; Options &gt; Trust Center &gt; Trust Center Settings &gt; Trusted Locations &gt; add the folder this file lives in. Otherwise macros are disabled each time it opens.</t>
  </si>
  <si>
    <t xml:space="preserve">4</t>
  </si>
  <si>
    <t xml:space="preserve">Set the scanner suffix</t>
  </si>
  <si>
    <t xml:space="preserve">The scanner must send Enter (CR) after each barcode. Almost every model ships this way; if not, scan the 'add CR suffix' barcode in its manual. Nothing else needs configuring.</t>
  </si>
  <si>
    <t xml:space="preserve">5</t>
  </si>
  <si>
    <t xml:space="preserve">Fill in your data</t>
  </si>
  <si>
    <t xml:space="preserve">Employees sheet: one row per associate, EmployeeID exactly as the badge scans. Assets sheet: one row per device, columns A-D and J-K only. Delete the sample rows.</t>
  </si>
  <si>
    <t xml:space="preserve">6</t>
  </si>
  <si>
    <t xml:space="preserve">Check the Config sheet</t>
  </si>
  <si>
    <t xml:space="preserve">Station name, shift start/end times, grace period, duplicate-scan window. The shift times drive the overdue flag, so get these right.</t>
  </si>
  <si>
    <t xml:space="preserve">7</t>
  </si>
  <si>
    <t xml:space="preserve">Lock the Scan sheet (optional)</t>
  </si>
  <si>
    <t xml:space="preserve">Review &gt; Protect Sheet, no password needed. Only the three yellow cells stay editable, so nobody can wreck the layout mid-shift.</t>
  </si>
  <si>
    <t xml:space="preserve">DAILY USE</t>
  </si>
  <si>
    <t xml:space="preserve">A</t>
  </si>
  <si>
    <t xml:space="preserve">Start of shift</t>
  </si>
  <si>
    <t xml:space="preserve">On the Scan sheet the associate scans their badge, then scans each asset. The banner turns green and the asset is theirs.</t>
  </si>
  <si>
    <t xml:space="preserve">B</t>
  </si>
  <si>
    <t xml:space="preserve">End of shift</t>
  </si>
  <si>
    <t xml:space="preserve">Same screen, same order: badge, then each asset. The tool sees the asset is out to that person and checks it in automatically. Mode can stay on AUTO all day.</t>
  </si>
  <si>
    <t xml:space="preserve">C</t>
  </si>
  <si>
    <t xml:space="preserve">Next associate</t>
  </si>
  <si>
    <t xml:space="preserve">Just scan the next badge - it overwrites the previous one. Ctrl+Shift+C clears it manually.</t>
  </si>
  <si>
    <t xml:space="preserve">D</t>
  </si>
  <si>
    <t xml:space="preserve">Shift handover</t>
  </si>
  <si>
    <t xml:space="preserve">Ctrl+Shift+E writes an end-of-shift report to the Dashboard: everything still out, who has it, how long.</t>
  </si>
  <si>
    <t xml:space="preserve">E</t>
  </si>
  <si>
    <t xml:space="preserve">Something stuck out</t>
  </si>
  <si>
    <t xml:space="preserve">Dashboard &gt; Exceptions shows it. Ctrl+Shift+T force-transfers an asset to a new holder; the old check-out is closed and flagged in the log.</t>
  </si>
  <si>
    <t xml:space="preserve">WHAT GETS BLOCKED VS FLAGGED</t>
  </si>
  <si>
    <t xml:space="preserve">*</t>
  </si>
  <si>
    <t xml:space="preserve">Blocked (red banner, nothing changes)</t>
  </si>
  <si>
    <t xml:space="preserve">Unknown badge, inactive employee, unknown asset, asset in Maintenance/Retired/Lost, asset already out to someone else, check-in on an asset that was never out. Every block is still written to the Log.</t>
  </si>
  <si>
    <t xml:space="preserve">Flagged (amber banner, scan goes through)</t>
  </si>
  <si>
    <t xml:space="preserve">Late return, asset carried over from a previous shift, first scan of a shift on an asset that was never returned. See the Config sheet for the full flag list.</t>
  </si>
  <si>
    <t xml:space="preserve">SHEETS IN THIS FILE</t>
  </si>
  <si>
    <t xml:space="preserve">·</t>
  </si>
  <si>
    <t xml:space="preserve">Scan</t>
  </si>
  <si>
    <t xml:space="preserve">The station screen. This is the only sheet associates ever see.</t>
  </si>
  <si>
    <t xml:space="preserve">Dashboard</t>
  </si>
  <si>
    <t xml:space="preserve">Supervisor view: live counters, exceptions, everything currently out.</t>
  </si>
  <si>
    <t xml:space="preserve">Employees / Assets</t>
  </si>
  <si>
    <t xml:space="preserve">Your master data. Assets columns E-I are written by the tool - do not type in them.</t>
  </si>
  <si>
    <t xml:space="preserve">Log</t>
  </si>
  <si>
    <t xml:space="preserve">Append-only audit trail, one row per scan. Never sort or edit it.</t>
  </si>
  <si>
    <t xml:space="preserve">Config</t>
  </si>
  <si>
    <t xml:space="preserve">Settings, shift times, pick lists, flag glossary.</t>
  </si>
  <si>
    <t xml:space="preserve">IF THE NUMBERS EVER LOOK WRONG</t>
  </si>
  <si>
    <t xml:space="preserve">!</t>
  </si>
  <si>
    <t xml:space="preserve">Rebuild from the log</t>
  </si>
  <si>
    <t xml:space="preserve">Alt+F8 &gt; RebuildAssetStatusFromLog. It replays the whole Log and rewrites every asset's status and holder. The Log is the source of truth; the Assets sheet is just a fast cache of it.</t>
  </si>
  <si>
    <t xml:space="preserve">Backup</t>
  </si>
  <si>
    <t xml:space="preserve">The Log grows about one row per scan. Copy the file to a dated folder weekly, and archive the Log to a second workbook once a year.</t>
  </si>
  <si>
    <t xml:space="preserve">Sample employees, assets and one log row are included so you can test the flow immediately. Delete them before go-live.</t>
  </si>
  <si>
    <t xml:space="preserve">ASSET SCAN STATION</t>
  </si>
  <si>
    <t xml:space="preserve">Scan the badge once, then scan each asset. The yellow cells are the only ones you touch.</t>
  </si>
  <si>
    <t xml:space="preserve">STEP 1  ·  SCAN BADGE</t>
  </si>
  <si>
    <t xml:space="preserve">RIGHT NOW</t>
  </si>
  <si>
    <t xml:space="preserve">Employee ID</t>
  </si>
  <si>
    <t xml:space="preserve">Available</t>
  </si>
  <si>
    <t xml:space="preserve">Name</t>
  </si>
  <si>
    <t xml:space="preserve">Checked out</t>
  </si>
  <si>
    <t xml:space="preserve">Shift</t>
  </si>
  <si>
    <t xml:space="preserve">Overdue</t>
  </si>
  <si>
    <t xml:space="preserve">Unavailable</t>
  </si>
  <si>
    <t xml:space="preserve">STEP 2  ·  SCAN ASSET</t>
  </si>
  <si>
    <t xml:space="preserve">Asset ID</t>
  </si>
  <si>
    <t xml:space="preserve">Mode</t>
  </si>
  <si>
    <t xml:space="preserve">AUTO</t>
  </si>
  <si>
    <t xml:space="preserve">READY  —  SCAN A BADGE</t>
  </si>
  <si>
    <t xml:space="preserve">LAST 10 SCANS AT THIS STATION</t>
  </si>
  <si>
    <t xml:space="preserve">Time</t>
  </si>
  <si>
    <t xml:space="preserve">Action</t>
  </si>
  <si>
    <t xml:space="preserve">Employee</t>
  </si>
  <si>
    <t xml:space="preserve">Asset</t>
  </si>
  <si>
    <t xml:space="preserve">Result</t>
  </si>
  <si>
    <t xml:space="preserve">Ctrl+Shift+C clear badge   ·   Ctrl+Shift+R refresh dashboard   ·   Ctrl+Shift+E end-of-shift report   ·   Ctrl+Shift+T force transfer</t>
  </si>
  <si>
    <t xml:space="preserve">ASSET DASHBOARD</t>
  </si>
  <si>
    <t xml:space="preserve">Counters are live. The two lists below are rebuilt by the macro after every scan, or press Ctrl+Shift+R.</t>
  </si>
  <si>
    <t xml:space="preserve">FLEET STATUS</t>
  </si>
  <si>
    <t xml:space="preserve">Total assets</t>
  </si>
  <si>
    <t xml:space="preserve">Overdue now</t>
  </si>
  <si>
    <t xml:space="preserve">Maintenance</t>
  </si>
  <si>
    <t xml:space="preserve">Retired / Lost</t>
  </si>
  <si>
    <t xml:space="preserve">Utilisation</t>
  </si>
  <si>
    <t xml:space="preserve">Last refresh</t>
  </si>
  <si>
    <t xml:space="preserve">TODAY'S ACTIVITY</t>
  </si>
  <si>
    <t xml:space="preserve">Check-outs today</t>
  </si>
  <si>
    <t xml:space="preserve">Check-ins today</t>
  </si>
  <si>
    <t xml:space="preserve">Flagged today</t>
  </si>
  <si>
    <t xml:space="preserve">Blocked today</t>
  </si>
  <si>
    <t xml:space="preserve">Late returns today</t>
  </si>
  <si>
    <t xml:space="preserve">Avg hours out today</t>
  </si>
  <si>
    <t xml:space="preserve">EXCEPTIONS  ·  ACTION NEEDED   (overdue, or never returned from an earlier shift)</t>
  </si>
  <si>
    <t xml:space="preserve">Type</t>
  </si>
  <si>
    <t xml:space="preserve">Serial</t>
  </si>
  <si>
    <t xml:space="preserve">Holder ID</t>
  </si>
  <si>
    <t xml:space="preserve">Holder name</t>
  </si>
  <si>
    <t xml:space="preserve">Expected back</t>
  </si>
  <si>
    <t xml:space="preserve">Hrs out</t>
  </si>
  <si>
    <t xml:space="preserve">Issue</t>
  </si>
  <si>
    <t xml:space="preserve">CURRENTLY CHECKED OUT</t>
  </si>
  <si>
    <t xml:space="preserve">Notes</t>
  </si>
  <si>
    <t xml:space="preserve">CONFIGURATION</t>
  </si>
  <si>
    <t xml:space="preserve">Settings the macros read at run time. Edit the blue cells only.</t>
  </si>
  <si>
    <t xml:space="preserve">SETTINGS</t>
  </si>
  <si>
    <t xml:space="preserve">PICK LISTS</t>
  </si>
  <si>
    <t xml:space="preserve">FLAG CODES THE TOOL RAISES</t>
  </si>
  <si>
    <t xml:space="preserve">Station name</t>
  </si>
  <si>
    <t xml:space="preserve">STATION-01</t>
  </si>
  <si>
    <t xml:space="preserve">Written to every log row so you can tell scan stations apart.</t>
  </si>
  <si>
    <t xml:space="preserve">Asset status</t>
  </si>
  <si>
    <t xml:space="preserve">Active</t>
  </si>
  <si>
    <t xml:space="preserve">Flag</t>
  </si>
  <si>
    <t xml:space="preserve">Meaning</t>
  </si>
  <si>
    <t xml:space="preserve">Duplicate scan window (seconds)</t>
  </si>
  <si>
    <t xml:space="preserve">A repeat scan of the same asset inside this window is ignored (double-trigger guard).</t>
  </si>
  <si>
    <t xml:space="preserve">Y</t>
  </si>
  <si>
    <t xml:space="preserve">UNKNOWN_BADGE</t>
  </si>
  <si>
    <t xml:space="preserve">Badge is not in the Employees sheet. Scan blocked.</t>
  </si>
  <si>
    <t xml:space="preserve">Strip leading characters from badge</t>
  </si>
  <si>
    <t xml:space="preserve">Set to 2 if your badges scan as e.g. 'E-100234' and you store '100234'. 0 = off.</t>
  </si>
  <si>
    <t xml:space="preserve">Checked Out</t>
  </si>
  <si>
    <t xml:space="preserve">CHECK OUT</t>
  </si>
  <si>
    <t xml:space="preserve">N</t>
  </si>
  <si>
    <t xml:space="preserve">INACTIVE_BADGE</t>
  </si>
  <si>
    <t xml:space="preserve">Employee row has Active = N. Scan blocked.</t>
  </si>
  <si>
    <t xml:space="preserve">Default mode</t>
  </si>
  <si>
    <t xml:space="preserve">AUTO decides check-out vs check-in from the asset's current status.</t>
  </si>
  <si>
    <t xml:space="preserve">CHECK IN</t>
  </si>
  <si>
    <t xml:space="preserve">UNKNOWN_ASSET</t>
  </si>
  <si>
    <t xml:space="preserve">Asset ID is not in the Assets sheet. Scan blocked.</t>
  </si>
  <si>
    <t xml:space="preserve">Grace minutes after shift end</t>
  </si>
  <si>
    <t xml:space="preserve">Asset is 'overdue' only this many minutes after the associate's shift ends.</t>
  </si>
  <si>
    <t xml:space="preserve">Retired</t>
  </si>
  <si>
    <t xml:space="preserve">ASSET_NOT_AVAILABLE</t>
  </si>
  <si>
    <t xml:space="preserve">Asset is flagged Maintenance / Retired / Lost. Scan blocked.</t>
  </si>
  <si>
    <t xml:space="preserve">Block transfer between associates</t>
  </si>
  <si>
    <t xml:space="preserve">YES</t>
  </si>
  <si>
    <t xml:space="preserve">YES = a second associate cannot take an asset already out. Use Force Transfer instead.</t>
  </si>
  <si>
    <t xml:space="preserve">Lost</t>
  </si>
  <si>
    <t xml:space="preserve">ALREADY_OUT_OTHER</t>
  </si>
  <si>
    <t xml:space="preserve">Someone else already has it. Blocked - use Force Transfer.</t>
  </si>
  <si>
    <t xml:space="preserve">Keep employee ID after each scan</t>
  </si>
  <si>
    <t xml:space="preserve">YES = one badge scan, then many asset scans. NO = re-scan badge every asset.</t>
  </si>
  <si>
    <t xml:space="preserve">PRIOR_SHIFT_NOT_RETURNED</t>
  </si>
  <si>
    <t xml:space="preserve">It was never checked in from an earlier shift.</t>
  </si>
  <si>
    <t xml:space="preserve">LATE_RETURN</t>
  </si>
  <si>
    <t xml:space="preserve">Checked in after the expected return time.</t>
  </si>
  <si>
    <t xml:space="preserve">NOT_CHECKED_OUT</t>
  </si>
  <si>
    <t xml:space="preserve">Check-in attempted on an asset that was not out.</t>
  </si>
  <si>
    <t xml:space="preserve">SHIFT DEFINITIONS</t>
  </si>
  <si>
    <t xml:space="preserve">End time before start time = shift runs past midnight. Handled automatically.</t>
  </si>
  <si>
    <t xml:space="preserve">DUP_SCAN</t>
  </si>
  <si>
    <t xml:space="preserve">Same asset re-scanned inside the duplicate window. Ignored.</t>
  </si>
  <si>
    <t xml:space="preserve">Start</t>
  </si>
  <si>
    <t xml:space="preserve">End</t>
  </si>
  <si>
    <t xml:space="preserve">FORCED_TRANSFER</t>
  </si>
  <si>
    <t xml:space="preserve">Supervisor moved an asset from one associate to another.</t>
  </si>
  <si>
    <t xml:space="preserve">Day</t>
  </si>
  <si>
    <t xml:space="preserve">FORCED_RETURN</t>
  </si>
  <si>
    <t xml:space="preserve">Supervisor closed an open check-out from the Dashboard.</t>
  </si>
  <si>
    <t xml:space="preserve">Swing</t>
  </si>
  <si>
    <t xml:space="preserve">ALREADY_HELD_SELF</t>
  </si>
  <si>
    <t xml:space="preserve">You already hold it and Mode was forced to CHECK OUT. Blocked.</t>
  </si>
  <si>
    <t xml:space="preserve">Night</t>
  </si>
  <si>
    <t xml:space="preserve">RETURNED_BY_OTHER</t>
  </si>
  <si>
    <t xml:space="preserve">A colleague returned an asset issued to someone else. Allowed, flagged.</t>
  </si>
  <si>
    <t xml:space="preserve">Flex</t>
  </si>
  <si>
    <t xml:space="preserve">EMPLOYEES</t>
  </si>
  <si>
    <t xml:space="preserve">One row per associate. EmployeeID must exactly match what the badge scanner sends. Rows 3-7 are samples - delete before go-live.</t>
  </si>
  <si>
    <t xml:space="preserve">EmployeeID</t>
  </si>
  <si>
    <t xml:space="preserve">FullName</t>
  </si>
  <si>
    <t xml:space="preserve">Department</t>
  </si>
  <si>
    <t xml:space="preserve">Email</t>
  </si>
  <si>
    <t xml:space="preserve">100234</t>
  </si>
  <si>
    <t xml:space="preserve">Rivera, Ana</t>
  </si>
  <si>
    <t xml:space="preserve">Outbound</t>
  </si>
  <si>
    <t xml:space="preserve">ana.rivera@example.com</t>
  </si>
  <si>
    <t xml:space="preserve">100241</t>
  </si>
  <si>
    <t xml:space="preserve">Okafor, Daniel</t>
  </si>
  <si>
    <t xml:space="preserve">Inbound</t>
  </si>
  <si>
    <t xml:space="preserve">daniel.okafor@example.com</t>
  </si>
  <si>
    <t xml:space="preserve">100255</t>
  </si>
  <si>
    <t xml:space="preserve">Nguyen, Kim</t>
  </si>
  <si>
    <t xml:space="preserve">kim.nguyen@example.com</t>
  </si>
  <si>
    <t xml:space="preserve">100262</t>
  </si>
  <si>
    <t xml:space="preserve">Silva, Marco</t>
  </si>
  <si>
    <t xml:space="preserve">Sortation</t>
  </si>
  <si>
    <t xml:space="preserve">marco.silva@example.com</t>
  </si>
  <si>
    <t xml:space="preserve">100270</t>
  </si>
  <si>
    <t xml:space="preserve">Patel, Riya</t>
  </si>
  <si>
    <t xml:space="preserve">Quality</t>
  </si>
  <si>
    <t xml:space="preserve">riya.patel@example.com</t>
  </si>
  <si>
    <t xml:space="preserve">ASSETS</t>
  </si>
  <si>
    <t xml:space="preserve">One row per device. Columns E-I are maintained by the tool - do not type in them. Rows 4-11 are samples - delete before go-live.</t>
  </si>
  <si>
    <t xml:space="preserve">AssetID</t>
  </si>
  <si>
    <t xml:space="preserve">AssetType</t>
  </si>
  <si>
    <t xml:space="preserve">Model</t>
  </si>
  <si>
    <t xml:space="preserve">SerialNumber</t>
  </si>
  <si>
    <t xml:space="preserve">Status</t>
  </si>
  <si>
    <t xml:space="preserve">HolderID</t>
  </si>
  <si>
    <t xml:space="preserve">HolderName</t>
  </si>
  <si>
    <t xml:space="preserve">CheckedOutAt</t>
  </si>
  <si>
    <t xml:space="preserve">ExpectedReturn</t>
  </si>
  <si>
    <t xml:space="preserve">Condition</t>
  </si>
  <si>
    <t xml:space="preserve">SCN-0001</t>
  </si>
  <si>
    <t xml:space="preserve">Scanner</t>
  </si>
  <si>
    <t xml:space="preserve">Zebra TC52</t>
  </si>
  <si>
    <t xml:space="preserve">SN18830041</t>
  </si>
  <si>
    <t xml:space="preserve">Good</t>
  </si>
  <si>
    <t xml:space="preserve">SCN-0002</t>
  </si>
  <si>
    <t xml:space="preserve">SN18830042</t>
  </si>
  <si>
    <t xml:space="preserve">SCN-0003</t>
  </si>
  <si>
    <t xml:space="preserve">SN18830043</t>
  </si>
  <si>
    <t xml:space="preserve">SCN-0004</t>
  </si>
  <si>
    <t xml:space="preserve">Zebra TC77</t>
  </si>
  <si>
    <t xml:space="preserve">SN19910077</t>
  </si>
  <si>
    <t xml:space="preserve">TAB-0001</t>
  </si>
  <si>
    <t xml:space="preserve">Tablet</t>
  </si>
  <si>
    <t xml:space="preserve">Samsung Tab A8</t>
  </si>
  <si>
    <t xml:space="preserve">SN44120018</t>
  </si>
  <si>
    <t xml:space="preserve">TAB-0002</t>
  </si>
  <si>
    <t xml:space="preserve">SN44120019</t>
  </si>
  <si>
    <t xml:space="preserve">Fair</t>
  </si>
  <si>
    <t xml:space="preserve">Cracked case</t>
  </si>
  <si>
    <t xml:space="preserve">RDO-0001</t>
  </si>
  <si>
    <t xml:space="preserve">Radio</t>
  </si>
  <si>
    <t xml:space="preserve">Motorola CP200d</t>
  </si>
  <si>
    <t xml:space="preserve">SN77450001</t>
  </si>
  <si>
    <t xml:space="preserve">RDO-0002</t>
  </si>
  <si>
    <t xml:space="preserve">SN77450002</t>
  </si>
  <si>
    <t xml:space="preserve">Poor</t>
  </si>
  <si>
    <t xml:space="preserve">Battery will not hold charge</t>
  </si>
  <si>
    <t xml:space="preserve">TRANSACTION LOG</t>
  </si>
  <si>
    <t xml:space="preserve">Append-only audit trail. Every scan lands here, including blocked ones. Never edit or sort this sheet.</t>
  </si>
  <si>
    <t xml:space="preserve">TxnID</t>
  </si>
  <si>
    <t xml:space="preserve">Timestamp</t>
  </si>
  <si>
    <t xml:space="preserve">Date</t>
  </si>
  <si>
    <t xml:space="preserve">EmployeeName</t>
  </si>
  <si>
    <t xml:space="preserve">HoursOut</t>
  </si>
  <si>
    <t xml:space="preserve">Station</t>
  </si>
  <si>
    <t xml:space="preserve">OK</t>
  </si>
  <si>
    <t xml:space="preserve">^ Sample row. Delete the contents of row 4 before go-live (keep the row itself).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</si>
</sst>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General"/>
    <numFmt numFmtId="167" formatCode="0.0%"/>
    <numFmt numFmtId="168" formatCode="yyyy\-mm\-dd\ hh:mm:ss"/>
    <numFmt numFmtId="169" formatCode="0.0"/>
    <numFmt numFmtId="170" formatCode="mm\-dd\ hh:mm"/>
    <numFmt numFmtId="171" formatCode="hh:mm"/>
    <numFmt numFmtId="172" formatCode="yyyy\-mm\-dd\ hh:mm"/>
    <numFmt numFmtId="173" formatCode="yyyy\-mm\-dd"/>
    <numFmt numFmtId="174" formatCode="0.0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6324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C0000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FF"/>
      <name val="Arial"/>
      <family val="0"/>
      <charset val="1"/>
    </font>
    <font>
      <b val="true"/>
      <sz val="12"/>
      <color rgb="FF16324F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b val="true"/>
      <sz val="11"/>
      <color rgb="FF16324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20"/>
      <color rgb="FF16324F"/>
      <name val="Arial"/>
      <family val="0"/>
      <charset val="1"/>
    </font>
    <font>
      <b val="true"/>
      <sz val="20"/>
      <color rgb="FF375623"/>
      <name val="Arial"/>
      <family val="0"/>
      <charset val="1"/>
    </font>
    <font>
      <b val="true"/>
      <sz val="20"/>
      <color rgb="FFBF8F00"/>
      <name val="Arial"/>
      <family val="0"/>
      <charset val="1"/>
    </font>
    <font>
      <b val="true"/>
      <sz val="20"/>
      <color rgb="FFC00000"/>
      <name val="Arial"/>
      <family val="0"/>
      <charset val="1"/>
    </font>
    <font>
      <b val="true"/>
      <sz val="20"/>
      <color rgb="FF7F7F7F"/>
      <name val="Arial"/>
      <family val="0"/>
      <charset val="1"/>
    </font>
    <font>
      <b val="true"/>
      <sz val="20"/>
      <color rgb="FF2E5F8A"/>
      <name val="Arial"/>
      <family val="0"/>
      <charset val="1"/>
    </font>
    <font>
      <b val="true"/>
      <sz val="9"/>
      <color rgb="FF16324F"/>
      <name val="Arial"/>
      <family val="0"/>
      <charset val="1"/>
    </font>
    <font>
      <b val="true"/>
      <sz val="14"/>
      <color rgb="FF16324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name val="Arial"/>
      <family val="0"/>
      <charset val="1"/>
    </font>
    <font>
      <sz val="10"/>
      <color rgb="FF0000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6324F"/>
        <bgColor rgb="FF003300"/>
      </patternFill>
    </fill>
    <fill>
      <patternFill patternType="solid">
        <fgColor rgb="FF2E5F8A"/>
        <bgColor rgb="FF555555"/>
      </patternFill>
    </fill>
    <fill>
      <patternFill patternType="solid">
        <fgColor rgb="FFDCE6F1"/>
        <bgColor rgb="FFEEF3F9"/>
      </patternFill>
    </fill>
    <fill>
      <patternFill patternType="solid">
        <fgColor rgb="FFFFF2CC"/>
        <bgColor rgb="FFFCE4E4"/>
      </patternFill>
    </fill>
    <fill>
      <patternFill patternType="solid">
        <fgColor rgb="FFEEF3F9"/>
        <bgColor rgb="FFF2F2F2"/>
      </patternFill>
    </fill>
    <fill>
      <patternFill patternType="solid">
        <fgColor rgb="FF7F7F7F"/>
        <bgColor rgb="FF808080"/>
      </patternFill>
    </fill>
    <fill>
      <patternFill patternType="solid">
        <fgColor rgb="FF375623"/>
        <bgColor rgb="FF555555"/>
      </patternFill>
    </fill>
    <fill>
      <patternFill patternType="solid">
        <fgColor rgb="FFBF8F00"/>
        <bgColor rgb="FF808000"/>
      </patternFill>
    </fill>
    <fill>
      <patternFill patternType="solid">
        <fgColor rgb="FFC00000"/>
        <bgColor rgb="FF9C0006"/>
      </patternFill>
    </fill>
    <fill>
      <patternFill patternType="solid">
        <fgColor rgb="FFF2F2F2"/>
        <bgColor rgb="FFEEF3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16324F"/>
      </left>
      <right style="medium">
        <color rgb="FF16324F"/>
      </right>
      <top style="medium">
        <color rgb="FF16324F"/>
      </top>
      <bottom style="medium">
        <color rgb="FF1632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5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3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ont>
        <name val="Arial"/>
        <charset val="1"/>
        <family val="0"/>
        <b val="1"/>
        <color rgb="FF9C0006"/>
        <sz val="12"/>
      </font>
      <fill>
        <patternFill>
          <bgColor rgb="FFFFC7CE"/>
        </patternFill>
      </fill>
    </dxf>
    <dxf>
      <fill>
        <patternFill>
          <bgColor rgb="FFFCE4E4"/>
        </patternFill>
      </fill>
    </dxf>
    <dxf>
      <fill>
        <patternFill patternType="solid">
          <fgColor rgb="FF16324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2E5F8A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EEF3F9"/>
          <bgColor rgb="FF000000"/>
        </patternFill>
      </fill>
    </dxf>
    <dxf>
      <font>
        <name val="Arial"/>
        <charset val="1"/>
        <family val="0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color rgb="FF9C5700"/>
        <sz val="10"/>
      </font>
      <fill>
        <patternFill>
          <bgColor rgb="FFFFEB9C"/>
        </patternFill>
      </fill>
    </dxf>
    <dxf>
      <font>
        <name val="Arial"/>
        <charset val="1"/>
        <family val="0"/>
        <i val="1"/>
        <color rgb="FF808080"/>
        <sz val="10"/>
      </font>
      <fill>
        <patternFill>
          <bgColor rgb="FFF2F2F2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color rgb="FF9C0006"/>
        <sz val="9"/>
      </font>
      <fill>
        <patternFill>
          <bgColor rgb="FFFFC7CE"/>
        </patternFill>
      </fill>
    </dxf>
    <dxf>
      <font>
        <name val="Arial"/>
        <charset val="1"/>
        <family val="0"/>
        <color rgb="FF9C5700"/>
        <sz val="9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EF3F9"/>
      <rgbColor rgb="FF660066"/>
      <rgbColor rgb="FFFF8080"/>
      <rgbColor rgb="FF2E5F8A"/>
      <rgbColor rgb="FFFC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FEB9C"/>
      <rgbColor rgb="FFF2F2F2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66"/>
      <rgbColor rgb="FF7F7F7F"/>
      <rgbColor rgb="FF16324F"/>
      <rgbColor rgb="FF339966"/>
      <rgbColor rgb="FF003300"/>
      <rgbColor rgb="FF333300"/>
      <rgbColor rgb="FF9C5700"/>
      <rgbColor rgb="FF993366"/>
      <rgbColor rgb="FF555555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Assets" displayName="tblAssets" ref="A3:K11" headerRowCount="1" totalsRowCount="0" totalsRowShown="0">
  <autoFilter ref="A3:K11"/>
  <tableColumns count="11">
    <tableColumn id="1" name="AssetID"/>
    <tableColumn id="2" name="AssetType"/>
    <tableColumn id="3" name="Model"/>
    <tableColumn id="4" name="SerialNumber"/>
    <tableColumn id="5" name="Status"/>
    <tableColumn id="6" name="HolderID"/>
    <tableColumn id="7" name="HolderName"/>
    <tableColumn id="8" name="CheckedOutAt"/>
    <tableColumn id="9" name="ExpectedReturn"/>
    <tableColumn id="10" name="Condition"/>
    <tableColumn id="11" name="Notes"/>
  </tableColumns>
</table>
</file>

<file path=xl/tables/table2.xml><?xml version="1.0" encoding="utf-8"?>
<table xmlns="http://schemas.openxmlformats.org/spreadsheetml/2006/main" id="2" name="tblEmployees" displayName="tblEmployees" ref="A3:F8" headerRowCount="1" totalsRowCount="0" totalsRowShown="0">
  <autoFilter ref="A3:F8"/>
  <tableColumns count="6">
    <tableColumn id="1" name="EmployeeID"/>
    <tableColumn id="2" name="FullName"/>
    <tableColumn id="3" name="Shift"/>
    <tableColumn id="4" name="Department"/>
    <tableColumn id="5" name="Email"/>
    <tableColumn id="6" name="Active"/>
  </tableColumns>
</table>
</file>

<file path=xl/tables/table3.xml><?xml version="1.0" encoding="utf-8"?>
<table xmlns="http://schemas.openxmlformats.org/spreadsheetml/2006/main" id="3" name="tblLog" displayName="tblLog" ref="A3:M4" headerRowCount="1" totalsRowCount="0" totalsRowShown="0">
  <autoFilter ref="A3:M4"/>
  <tableColumns count="13">
    <tableColumn id="1" name="TxnID"/>
    <tableColumn id="2" name="Timestamp"/>
    <tableColumn id="3" name="Date"/>
    <tableColumn id="4" name="Shift"/>
    <tableColumn id="5" name="Action"/>
    <tableColumn id="6" name="EmployeeID"/>
    <tableColumn id="7" name="EmployeeName"/>
    <tableColumn id="8" name="AssetID"/>
    <tableColumn id="9" name="SerialNumber"/>
    <tableColumn id="10" name="Result"/>
    <tableColumn id="11" name="Flag"/>
    <tableColumn id="12" name="HoursOut"/>
    <tableColumn id="13" name="Stati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46"/>
    <col collapsed="false" customWidth="true" hidden="false" outlineLevel="0" max="4" min="4" style="1" width="78"/>
  </cols>
  <sheetData>
    <row r="1" customFormat="false" ht="33.75" hidden="false" customHeight="true" outlineLevel="0" collapsed="false">
      <c r="A1" s="2" t="s">
        <v>0</v>
      </c>
      <c r="B1" s="2"/>
      <c r="C1" s="2"/>
      <c r="D1" s="2"/>
    </row>
    <row r="2" customFormat="false" ht="19.5" hidden="false" customHeight="true" outlineLevel="0" collapsed="false">
      <c r="A2" s="3" t="s">
        <v>1</v>
      </c>
      <c r="B2" s="3"/>
      <c r="C2" s="3"/>
      <c r="D2" s="3"/>
    </row>
    <row r="4" customFormat="false" ht="21.75" hidden="false" customHeight="true" outlineLevel="0" collapsed="false">
      <c r="B4" s="4" t="s">
        <v>2</v>
      </c>
      <c r="C4" s="4"/>
      <c r="D4" s="4"/>
    </row>
    <row r="5" customFormat="false" ht="27.75" hidden="false" customHeight="true" outlineLevel="0" collapsed="false">
      <c r="B5" s="5" t="s">
        <v>3</v>
      </c>
      <c r="C5" s="6" t="s">
        <v>4</v>
      </c>
      <c r="D5" s="7" t="s">
        <v>5</v>
      </c>
    </row>
    <row r="6" customFormat="false" ht="42" hidden="false" customHeight="true" outlineLevel="0" collapsed="false">
      <c r="B6" s="5" t="s">
        <v>6</v>
      </c>
      <c r="C6" s="6" t="s">
        <v>7</v>
      </c>
      <c r="D6" s="7" t="s">
        <v>8</v>
      </c>
    </row>
    <row r="7" customFormat="false" ht="27.75" hidden="false" customHeight="true" outlineLevel="0" collapsed="false">
      <c r="B7" s="5" t="s">
        <v>9</v>
      </c>
      <c r="C7" s="6" t="s">
        <v>10</v>
      </c>
      <c r="D7" s="7" t="s">
        <v>11</v>
      </c>
    </row>
    <row r="8" customFormat="false" ht="27.75" hidden="false" customHeight="true" outlineLevel="0" collapsed="false">
      <c r="B8" s="5" t="s">
        <v>12</v>
      </c>
      <c r="C8" s="6" t="s">
        <v>13</v>
      </c>
      <c r="D8" s="7" t="s">
        <v>14</v>
      </c>
    </row>
    <row r="9" customFormat="false" ht="27.75" hidden="false" customHeight="true" outlineLevel="0" collapsed="false">
      <c r="B9" s="5" t="s">
        <v>15</v>
      </c>
      <c r="C9" s="6" t="s">
        <v>16</v>
      </c>
      <c r="D9" s="7" t="s">
        <v>17</v>
      </c>
    </row>
    <row r="10" customFormat="false" ht="27.75" hidden="false" customHeight="true" outlineLevel="0" collapsed="false">
      <c r="B10" s="5" t="s">
        <v>18</v>
      </c>
      <c r="C10" s="6" t="s">
        <v>19</v>
      </c>
      <c r="D10" s="7" t="s">
        <v>20</v>
      </c>
    </row>
    <row r="11" customFormat="false" ht="27.75" hidden="false" customHeight="true" outlineLevel="0" collapsed="false">
      <c r="B11" s="5" t="s">
        <v>21</v>
      </c>
      <c r="C11" s="6" t="s">
        <v>22</v>
      </c>
      <c r="D11" s="7" t="s">
        <v>23</v>
      </c>
    </row>
    <row r="12" customFormat="false" ht="21.75" hidden="false" customHeight="true" outlineLevel="0" collapsed="false">
      <c r="B12" s="4" t="s">
        <v>24</v>
      </c>
      <c r="C12" s="4"/>
      <c r="D12" s="4"/>
    </row>
    <row r="13" customFormat="false" ht="27.75" hidden="false" customHeight="true" outlineLevel="0" collapsed="false">
      <c r="B13" s="5" t="s">
        <v>25</v>
      </c>
      <c r="C13" s="6" t="s">
        <v>26</v>
      </c>
      <c r="D13" s="7" t="s">
        <v>27</v>
      </c>
    </row>
    <row r="14" customFormat="false" ht="27.75" hidden="false" customHeight="true" outlineLevel="0" collapsed="false">
      <c r="B14" s="5" t="s">
        <v>28</v>
      </c>
      <c r="C14" s="6" t="s">
        <v>29</v>
      </c>
      <c r="D14" s="7" t="s">
        <v>30</v>
      </c>
    </row>
    <row r="15" customFormat="false" ht="27.75" hidden="false" customHeight="true" outlineLevel="0" collapsed="false">
      <c r="B15" s="5" t="s">
        <v>31</v>
      </c>
      <c r="C15" s="6" t="s">
        <v>32</v>
      </c>
      <c r="D15" s="7" t="s">
        <v>33</v>
      </c>
    </row>
    <row r="16" customFormat="false" ht="27.75" hidden="false" customHeight="true" outlineLevel="0" collapsed="false">
      <c r="B16" s="5" t="s">
        <v>34</v>
      </c>
      <c r="C16" s="6" t="s">
        <v>35</v>
      </c>
      <c r="D16" s="7" t="s">
        <v>36</v>
      </c>
    </row>
    <row r="17" customFormat="false" ht="27.75" hidden="false" customHeight="true" outlineLevel="0" collapsed="false">
      <c r="B17" s="5" t="s">
        <v>37</v>
      </c>
      <c r="C17" s="6" t="s">
        <v>38</v>
      </c>
      <c r="D17" s="7" t="s">
        <v>39</v>
      </c>
    </row>
    <row r="18" customFormat="false" ht="21.75" hidden="false" customHeight="true" outlineLevel="0" collapsed="false">
      <c r="B18" s="4" t="s">
        <v>40</v>
      </c>
      <c r="C18" s="4"/>
      <c r="D18" s="4"/>
    </row>
    <row r="19" customFormat="false" ht="42" hidden="false" customHeight="true" outlineLevel="0" collapsed="false">
      <c r="B19" s="5" t="s">
        <v>41</v>
      </c>
      <c r="C19" s="6" t="s">
        <v>42</v>
      </c>
      <c r="D19" s="7" t="s">
        <v>43</v>
      </c>
    </row>
    <row r="20" customFormat="false" ht="27.75" hidden="false" customHeight="true" outlineLevel="0" collapsed="false">
      <c r="B20" s="5" t="s">
        <v>41</v>
      </c>
      <c r="C20" s="6" t="s">
        <v>44</v>
      </c>
      <c r="D20" s="7" t="s">
        <v>45</v>
      </c>
    </row>
    <row r="21" customFormat="false" ht="21.75" hidden="false" customHeight="true" outlineLevel="0" collapsed="false">
      <c r="B21" s="4" t="s">
        <v>46</v>
      </c>
      <c r="C21" s="4"/>
      <c r="D21" s="4"/>
    </row>
    <row r="22" customFormat="false" ht="27.75" hidden="false" customHeight="true" outlineLevel="0" collapsed="false">
      <c r="B22" s="5" t="s">
        <v>47</v>
      </c>
      <c r="C22" s="6" t="s">
        <v>48</v>
      </c>
      <c r="D22" s="7" t="s">
        <v>49</v>
      </c>
    </row>
    <row r="23" customFormat="false" ht="27.75" hidden="false" customHeight="true" outlineLevel="0" collapsed="false">
      <c r="B23" s="5" t="s">
        <v>47</v>
      </c>
      <c r="C23" s="6" t="s">
        <v>50</v>
      </c>
      <c r="D23" s="7" t="s">
        <v>51</v>
      </c>
    </row>
    <row r="24" customFormat="false" ht="27.75" hidden="false" customHeight="true" outlineLevel="0" collapsed="false">
      <c r="B24" s="5" t="s">
        <v>47</v>
      </c>
      <c r="C24" s="6" t="s">
        <v>52</v>
      </c>
      <c r="D24" s="7" t="s">
        <v>53</v>
      </c>
    </row>
    <row r="25" customFormat="false" ht="27.75" hidden="false" customHeight="true" outlineLevel="0" collapsed="false">
      <c r="B25" s="5" t="s">
        <v>47</v>
      </c>
      <c r="C25" s="6" t="s">
        <v>54</v>
      </c>
      <c r="D25" s="7" t="s">
        <v>55</v>
      </c>
    </row>
    <row r="26" customFormat="false" ht="27.75" hidden="false" customHeight="true" outlineLevel="0" collapsed="false">
      <c r="B26" s="5" t="s">
        <v>47</v>
      </c>
      <c r="C26" s="6" t="s">
        <v>56</v>
      </c>
      <c r="D26" s="7" t="s">
        <v>57</v>
      </c>
    </row>
    <row r="27" customFormat="false" ht="21.75" hidden="false" customHeight="true" outlineLevel="0" collapsed="false">
      <c r="B27" s="4" t="s">
        <v>58</v>
      </c>
      <c r="C27" s="4"/>
      <c r="D27" s="4"/>
    </row>
    <row r="28" customFormat="false" ht="42" hidden="false" customHeight="true" outlineLevel="0" collapsed="false">
      <c r="B28" s="5" t="s">
        <v>59</v>
      </c>
      <c r="C28" s="6" t="s">
        <v>60</v>
      </c>
      <c r="D28" s="7" t="s">
        <v>61</v>
      </c>
    </row>
    <row r="29" customFormat="false" ht="27.75" hidden="false" customHeight="true" outlineLevel="0" collapsed="false">
      <c r="B29" s="5" t="s">
        <v>59</v>
      </c>
      <c r="C29" s="6" t="s">
        <v>62</v>
      </c>
      <c r="D29" s="7" t="s">
        <v>63</v>
      </c>
    </row>
    <row r="31" customFormat="false" ht="15" hidden="false" customHeight="true" outlineLevel="0" collapsed="false">
      <c r="B31" s="8" t="s">
        <v>64</v>
      </c>
      <c r="C31" s="8"/>
      <c r="D31" s="8"/>
    </row>
  </sheetData>
  <mergeCells count="8">
    <mergeCell ref="A1:D1"/>
    <mergeCell ref="A2:D2"/>
    <mergeCell ref="B4:D4"/>
    <mergeCell ref="B12:D12"/>
    <mergeCell ref="B18:D18"/>
    <mergeCell ref="B21:D21"/>
    <mergeCell ref="B27:D27"/>
    <mergeCell ref="B31:D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3" min="3" style="1" width="30"/>
    <col collapsed="false" customWidth="true" hidden="false" outlineLevel="0" max="4" min="4" style="1" width="4"/>
    <col collapsed="false" customWidth="true" hidden="false" outlineLevel="0" max="5" min="5" style="1" width="24"/>
    <col collapsed="false" customWidth="true" hidden="false" outlineLevel="0" max="6" min="6" style="1" width="12"/>
  </cols>
  <sheetData>
    <row r="1" customFormat="false" ht="33.75" hidden="false" customHeight="true" outlineLevel="0" collapsed="false">
      <c r="A1" s="2" t="s">
        <v>65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9" t="s">
        <v>66</v>
      </c>
      <c r="B2" s="9"/>
      <c r="C2" s="9"/>
      <c r="D2" s="9"/>
      <c r="E2" s="9"/>
      <c r="F2" s="9"/>
    </row>
    <row r="4" customFormat="false" ht="15" hidden="false" customHeight="true" outlineLevel="0" collapsed="false">
      <c r="B4" s="10" t="s">
        <v>67</v>
      </c>
      <c r="C4" s="10"/>
      <c r="E4" s="10" t="s">
        <v>68</v>
      </c>
      <c r="F4" s="10"/>
    </row>
    <row r="5" customFormat="false" ht="30" hidden="false" customHeight="true" outlineLevel="0" collapsed="false">
      <c r="B5" s="11" t="s">
        <v>69</v>
      </c>
      <c r="C5" s="12"/>
      <c r="E5" s="13" t="s">
        <v>70</v>
      </c>
      <c r="F5" s="14" t="n">
        <f aca="false">COUNTIF(Assets!$E$4:$E$5000,"Available")</f>
        <v>7</v>
      </c>
    </row>
    <row r="6" customFormat="false" ht="21.75" hidden="false" customHeight="true" outlineLevel="0" collapsed="false">
      <c r="B6" s="11" t="s">
        <v>71</v>
      </c>
      <c r="C6" s="15" t="str">
        <f aca="false">IF($C$5="","",IFERROR(INDEX(Employees!$B$4:$B$5000,MATCH($C$5,Employees!$A$4:$A$5000,0)),"*** BADGE NOT FOUND ***"))</f>
        <v/>
      </c>
      <c r="E6" s="13" t="s">
        <v>72</v>
      </c>
      <c r="F6" s="14" t="n">
        <f aca="false">COUNTIF(Assets!$E$4:$E$5000,"Checked Out")</f>
        <v>0</v>
      </c>
    </row>
    <row r="7" customFormat="false" ht="19.5" hidden="false" customHeight="true" outlineLevel="0" collapsed="false">
      <c r="B7" s="11" t="s">
        <v>73</v>
      </c>
      <c r="C7" s="15" t="str">
        <f aca="false">IF($C$5="","",IFERROR(INDEX(Employees!$C$4:$C$5000,MATCH($C$5,Employees!$A$4:$A$5000,0)),"-"))</f>
        <v/>
      </c>
      <c r="E7" s="13" t="s">
        <v>74</v>
      </c>
      <c r="F7" s="14" t="n">
        <f aca="true">SUMPRODUCT((Assets!$E$4:$E$5000="Checked Out")*(Assets!$I$4:$I$5000&lt;&gt;"")*(Assets!$I$4:$I$5000&lt;NOW()))</f>
        <v>0</v>
      </c>
    </row>
    <row r="8" customFormat="false" ht="15" hidden="false" customHeight="true" outlineLevel="0" collapsed="false">
      <c r="E8" s="13" t="s">
        <v>75</v>
      </c>
      <c r="F8" s="14" t="n">
        <f aca="false">COUNTIF(Assets!$E$4:$E$5000,"Maintenance")+COUNTIF(Assets!$E$4:$E$5000,"Retired")+COUNTIF(Assets!$E$4:$E$5000,"Lost")</f>
        <v>1</v>
      </c>
    </row>
    <row r="9" customFormat="false" ht="15" hidden="false" customHeight="true" outlineLevel="0" collapsed="false">
      <c r="B9" s="10" t="s">
        <v>76</v>
      </c>
      <c r="C9" s="10"/>
    </row>
    <row r="10" customFormat="false" ht="30" hidden="false" customHeight="true" outlineLevel="0" collapsed="false">
      <c r="B10" s="11" t="s">
        <v>77</v>
      </c>
      <c r="C10" s="12"/>
    </row>
    <row r="12" customFormat="false" ht="15" hidden="false" customHeight="true" outlineLevel="0" collapsed="false">
      <c r="B12" s="11" t="s">
        <v>78</v>
      </c>
      <c r="C12" s="16" t="s">
        <v>79</v>
      </c>
    </row>
    <row r="14" customFormat="false" ht="24" hidden="false" customHeight="true" outlineLevel="0" collapsed="false">
      <c r="B14" s="17" t="s">
        <v>80</v>
      </c>
      <c r="C14" s="17"/>
      <c r="D14" s="17"/>
      <c r="E14" s="17"/>
      <c r="F14" s="17"/>
    </row>
    <row r="15" customFormat="false" ht="24" hidden="false" customHeight="true" outlineLevel="0" collapsed="false">
      <c r="B15" s="17"/>
      <c r="C15" s="17"/>
      <c r="D15" s="17"/>
      <c r="E15" s="17"/>
      <c r="F15" s="17"/>
    </row>
    <row r="16" customFormat="false" ht="24" hidden="false" customHeight="true" outlineLevel="0" collapsed="false">
      <c r="B16" s="17"/>
      <c r="C16" s="17"/>
      <c r="D16" s="17"/>
      <c r="E16" s="17"/>
      <c r="F16" s="17"/>
    </row>
    <row r="17" customFormat="false" ht="24" hidden="false" customHeight="true" outlineLevel="0" collapsed="false">
      <c r="B17" s="17"/>
      <c r="C17" s="17"/>
      <c r="D17" s="17"/>
      <c r="E17" s="17"/>
      <c r="F17" s="17"/>
    </row>
    <row r="18" customFormat="false" ht="19.5" hidden="false" customHeight="true" outlineLevel="0" collapsed="false">
      <c r="B18" s="18"/>
      <c r="C18" s="18"/>
      <c r="D18" s="18"/>
      <c r="E18" s="18"/>
      <c r="F18" s="18"/>
    </row>
    <row r="20" customFormat="false" ht="15" hidden="false" customHeight="true" outlineLevel="0" collapsed="false">
      <c r="B20" s="10" t="s">
        <v>81</v>
      </c>
      <c r="C20" s="10"/>
      <c r="D20" s="10"/>
      <c r="E20" s="10"/>
      <c r="F20" s="10"/>
    </row>
    <row r="21" customFormat="false" ht="25.5" hidden="false" customHeight="true" outlineLevel="0" collapsed="false">
      <c r="B21" s="19" t="s">
        <v>82</v>
      </c>
      <c r="C21" s="19" t="s">
        <v>83</v>
      </c>
      <c r="D21" s="19" t="s">
        <v>84</v>
      </c>
      <c r="E21" s="19" t="s">
        <v>85</v>
      </c>
      <c r="F21" s="19" t="s">
        <v>86</v>
      </c>
    </row>
    <row r="22" customFormat="false" ht="15.75" hidden="false" customHeight="true" outlineLevel="0" collapsed="false">
      <c r="B22" s="20"/>
      <c r="C22" s="20"/>
      <c r="D22" s="20"/>
      <c r="E22" s="20"/>
      <c r="F22" s="20"/>
    </row>
    <row r="23" customFormat="false" ht="15.75" hidden="false" customHeight="true" outlineLevel="0" collapsed="false">
      <c r="B23" s="20"/>
      <c r="C23" s="20"/>
      <c r="D23" s="20"/>
      <c r="E23" s="20"/>
      <c r="F23" s="20"/>
    </row>
    <row r="24" customFormat="false" ht="15.75" hidden="false" customHeight="true" outlineLevel="0" collapsed="false">
      <c r="B24" s="20"/>
      <c r="C24" s="20"/>
      <c r="D24" s="20"/>
      <c r="E24" s="20"/>
      <c r="F24" s="20"/>
    </row>
    <row r="25" customFormat="false" ht="15.75" hidden="false" customHeight="true" outlineLevel="0" collapsed="false">
      <c r="B25" s="20"/>
      <c r="C25" s="20"/>
      <c r="D25" s="20"/>
      <c r="E25" s="20"/>
      <c r="F25" s="20"/>
    </row>
    <row r="26" customFormat="false" ht="15.75" hidden="false" customHeight="true" outlineLevel="0" collapsed="false">
      <c r="B26" s="20"/>
      <c r="C26" s="20"/>
      <c r="D26" s="20"/>
      <c r="E26" s="20"/>
      <c r="F26" s="20"/>
    </row>
    <row r="27" customFormat="false" ht="15.75" hidden="false" customHeight="true" outlineLevel="0" collapsed="false">
      <c r="B27" s="20"/>
      <c r="C27" s="20"/>
      <c r="D27" s="20"/>
      <c r="E27" s="20"/>
      <c r="F27" s="20"/>
    </row>
    <row r="28" customFormat="false" ht="15.75" hidden="false" customHeight="true" outlineLevel="0" collapsed="false">
      <c r="B28" s="20"/>
      <c r="C28" s="20"/>
      <c r="D28" s="20"/>
      <c r="E28" s="20"/>
      <c r="F28" s="20"/>
    </row>
    <row r="29" customFormat="false" ht="15.75" hidden="false" customHeight="true" outlineLevel="0" collapsed="false">
      <c r="B29" s="20"/>
      <c r="C29" s="20"/>
      <c r="D29" s="20"/>
      <c r="E29" s="20"/>
      <c r="F29" s="20"/>
    </row>
    <row r="30" customFormat="false" ht="15.75" hidden="false" customHeight="true" outlineLevel="0" collapsed="false">
      <c r="B30" s="20"/>
      <c r="C30" s="20"/>
      <c r="D30" s="20"/>
      <c r="E30" s="20"/>
      <c r="F30" s="20"/>
    </row>
    <row r="31" customFormat="false" ht="15.75" hidden="false" customHeight="true" outlineLevel="0" collapsed="false">
      <c r="B31" s="20"/>
      <c r="C31" s="20"/>
      <c r="D31" s="20"/>
      <c r="E31" s="20"/>
      <c r="F31" s="20"/>
    </row>
    <row r="33" customFormat="false" ht="15" hidden="false" customHeight="true" outlineLevel="0" collapsed="false">
      <c r="B33" s="21" t="s">
        <v>87</v>
      </c>
    </row>
  </sheetData>
  <mergeCells count="8">
    <mergeCell ref="A1:F1"/>
    <mergeCell ref="A2:F2"/>
    <mergeCell ref="B4:C4"/>
    <mergeCell ref="E4:F4"/>
    <mergeCell ref="B9:C9"/>
    <mergeCell ref="B14:F17"/>
    <mergeCell ref="B18:F18"/>
    <mergeCell ref="B20:F20"/>
  </mergeCells>
  <conditionalFormatting sqref="F7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false" errorStyle="stop" operator="between" showDropDown="false" showErrorMessage="false" showInputMessage="false" sqref="C12" type="list">
      <formula1>lstMode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3" min="2" style="1" width="14"/>
    <col collapsed="false" customWidth="true" hidden="false" outlineLevel="0" max="4" min="4" style="1" width="20"/>
    <col collapsed="false" customWidth="true" hidden="false" outlineLevel="0" max="5" min="5" style="1" width="13"/>
    <col collapsed="false" customWidth="true" hidden="false" outlineLevel="0" max="6" min="6" style="1" width="22"/>
    <col collapsed="false" customWidth="true" hidden="false" outlineLevel="0" max="7" min="7" style="1" width="10"/>
    <col collapsed="false" customWidth="true" hidden="false" outlineLevel="0" max="9" min="8" style="1" width="18"/>
    <col collapsed="false" customWidth="true" hidden="false" outlineLevel="0" max="10" min="10" style="1" width="10"/>
    <col collapsed="false" customWidth="true" hidden="false" outlineLevel="0" max="11" min="11" style="1" width="26"/>
  </cols>
  <sheetData>
    <row r="1" customFormat="false" ht="33.75" hidden="false" customHeight="true" outlineLevel="0" collapsed="false">
      <c r="A1" s="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8" hidden="false" customHeight="true" outlineLevel="0" collapsed="false">
      <c r="A2" s="9" t="s">
        <v>89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4" customFormat="false" ht="15" hidden="false" customHeight="true" outlineLevel="0" collapsed="false">
      <c r="B4" s="10" t="s">
        <v>90</v>
      </c>
      <c r="C4" s="10"/>
      <c r="D4" s="10"/>
      <c r="E4" s="10"/>
      <c r="F4" s="10"/>
      <c r="G4" s="10"/>
      <c r="H4" s="10"/>
      <c r="I4" s="10"/>
      <c r="J4" s="10"/>
      <c r="K4" s="10"/>
    </row>
    <row r="5" customFormat="false" ht="19.5" hidden="false" customHeight="true" outlineLevel="0" collapsed="false">
      <c r="B5" s="22" t="s">
        <v>91</v>
      </c>
      <c r="C5" s="23" t="s">
        <v>70</v>
      </c>
      <c r="D5" s="24" t="s">
        <v>72</v>
      </c>
      <c r="E5" s="25" t="s">
        <v>92</v>
      </c>
      <c r="F5" s="26" t="s">
        <v>93</v>
      </c>
      <c r="G5" s="26" t="s">
        <v>94</v>
      </c>
      <c r="I5" s="27" t="s">
        <v>95</v>
      </c>
      <c r="K5" s="27" t="s">
        <v>96</v>
      </c>
    </row>
    <row r="6" customFormat="false" ht="33.75" hidden="false" customHeight="true" outlineLevel="0" collapsed="false">
      <c r="B6" s="28" t="n">
        <f aca="false">COUNTIF(Assets!$A$4:$A$5000,"?*")</f>
        <v>8</v>
      </c>
      <c r="C6" s="29" t="n">
        <f aca="false">COUNTIF(Assets!$E$4:$E$5000,"Available")</f>
        <v>7</v>
      </c>
      <c r="D6" s="30" t="n">
        <f aca="false">COUNTIF(Assets!$E$4:$E$5000,"Checked Out")</f>
        <v>0</v>
      </c>
      <c r="E6" s="31" t="n">
        <f aca="true">SUMPRODUCT((Assets!$E$4:$E$5000="Checked Out")*(Assets!$I$4:$I$5000&lt;&gt;"")*(Assets!$I$4:$I$5000&lt;NOW()))</f>
        <v>0</v>
      </c>
      <c r="F6" s="32" t="n">
        <f aca="false">COUNTIF(Assets!$E$4:$E$5000,"Maintenance")</f>
        <v>1</v>
      </c>
      <c r="G6" s="32" t="n">
        <f aca="false">COUNTIF(Assets!$E$4:$E$5000,"Retired")+COUNTIF(Assets!$E$4:$E$5000,"Lost")</f>
        <v>0</v>
      </c>
      <c r="I6" s="33" t="n">
        <f aca="false">IF($B$6=0,0,$D$6/$B$6)</f>
        <v>0</v>
      </c>
      <c r="K6" s="34"/>
    </row>
    <row r="8" customFormat="false" ht="15" hidden="false" customHeight="true" outlineLevel="0" collapsed="false">
      <c r="B8" s="10" t="s">
        <v>97</v>
      </c>
      <c r="C8" s="10"/>
      <c r="D8" s="10"/>
      <c r="E8" s="10"/>
      <c r="F8" s="10"/>
      <c r="G8" s="10"/>
      <c r="H8" s="10"/>
      <c r="I8" s="10"/>
      <c r="J8" s="10"/>
      <c r="K8" s="10"/>
    </row>
    <row r="9" customFormat="false" ht="24" hidden="false" customHeight="true" outlineLevel="0" collapsed="false">
      <c r="B9" s="35" t="s">
        <v>98</v>
      </c>
      <c r="C9" s="35" t="s">
        <v>99</v>
      </c>
      <c r="D9" s="35" t="s">
        <v>100</v>
      </c>
      <c r="E9" s="35" t="s">
        <v>101</v>
      </c>
      <c r="F9" s="35" t="s">
        <v>102</v>
      </c>
      <c r="G9" s="35" t="s">
        <v>103</v>
      </c>
    </row>
    <row r="10" customFormat="false" ht="24" hidden="false" customHeight="true" outlineLevel="0" collapsed="false">
      <c r="B10" s="36" t="n">
        <f aca="true">COUNTIFS(Log!$C$4:$C$50000,TODAY(),Log!$E$4:$E$50000,"CHECK OUT",Log!$J$4:$J$50000,"OK")</f>
        <v>0</v>
      </c>
      <c r="C10" s="36" t="n">
        <f aca="true">COUNTIFS(Log!$C$4:$C$50000,TODAY(),Log!$E$4:$E$50000,"CHECK IN",Log!$J$4:$J$50000,"OK")</f>
        <v>0</v>
      </c>
      <c r="D10" s="36" t="n">
        <f aca="true">COUNTIFS(Log!$C$4:$C$50000,TODAY(),Log!$K$4:$K$50000,"?*")</f>
        <v>0</v>
      </c>
      <c r="E10" s="36" t="n">
        <f aca="true">COUNTIFS(Log!$C$4:$C$50000,TODAY(),Log!$J$4:$J$50000,"BLOCKED")</f>
        <v>0</v>
      </c>
      <c r="F10" s="36" t="n">
        <f aca="true">COUNTIFS(Log!$C$4:$C$50000,TODAY(),Log!$K$4:$K$50000,"LATE_RETURN")</f>
        <v>0</v>
      </c>
      <c r="G10" s="37" t="n">
        <f aca="true">IFERROR(AVERAGEIFS(Log!$L$4:$L$50000,Log!$C$4:$C$50000,TODAY(),Log!$E$4:$E$50000,"CHECK IN"),0)</f>
        <v>0</v>
      </c>
    </row>
    <row r="12" customFormat="false" ht="15" hidden="false" customHeight="true" outlineLevel="0" collapsed="false">
      <c r="B12" s="38" t="s">
        <v>104</v>
      </c>
      <c r="C12" s="38"/>
      <c r="D12" s="38"/>
      <c r="E12" s="38"/>
      <c r="F12" s="38"/>
      <c r="G12" s="38"/>
      <c r="H12" s="38"/>
      <c r="I12" s="38"/>
      <c r="J12" s="38"/>
      <c r="K12" s="38"/>
    </row>
    <row r="13" customFormat="false" ht="25.5" hidden="false" customHeight="true" outlineLevel="0" collapsed="false">
      <c r="B13" s="19" t="s">
        <v>77</v>
      </c>
      <c r="C13" s="19" t="s">
        <v>105</v>
      </c>
      <c r="D13" s="19" t="s">
        <v>106</v>
      </c>
      <c r="E13" s="19" t="s">
        <v>107</v>
      </c>
      <c r="F13" s="19" t="s">
        <v>108</v>
      </c>
      <c r="G13" s="19" t="s">
        <v>73</v>
      </c>
      <c r="H13" s="19" t="s">
        <v>72</v>
      </c>
      <c r="I13" s="19" t="s">
        <v>109</v>
      </c>
      <c r="J13" s="19" t="s">
        <v>110</v>
      </c>
      <c r="K13" s="19" t="s">
        <v>111</v>
      </c>
    </row>
    <row r="14" customFormat="false" ht="15" hidden="false" customHeight="true" outlineLevel="0" collapsed="false">
      <c r="B14" s="20"/>
      <c r="C14" s="20"/>
      <c r="D14" s="20"/>
      <c r="E14" s="20"/>
      <c r="F14" s="20"/>
      <c r="G14" s="20"/>
      <c r="H14" s="39"/>
      <c r="I14" s="39"/>
      <c r="J14" s="40"/>
      <c r="K14" s="20"/>
    </row>
    <row r="15" customFormat="false" ht="15" hidden="false" customHeight="true" outlineLevel="0" collapsed="false">
      <c r="B15" s="20"/>
      <c r="C15" s="20"/>
      <c r="D15" s="20"/>
      <c r="E15" s="20"/>
      <c r="F15" s="20"/>
      <c r="G15" s="20"/>
      <c r="H15" s="39"/>
      <c r="I15" s="39"/>
      <c r="J15" s="40"/>
      <c r="K15" s="20"/>
    </row>
    <row r="16" customFormat="false" ht="15" hidden="false" customHeight="true" outlineLevel="0" collapsed="false">
      <c r="B16" s="20"/>
      <c r="C16" s="20"/>
      <c r="D16" s="20"/>
      <c r="E16" s="20"/>
      <c r="F16" s="20"/>
      <c r="G16" s="20"/>
      <c r="H16" s="39"/>
      <c r="I16" s="39"/>
      <c r="J16" s="40"/>
      <c r="K16" s="20"/>
    </row>
    <row r="17" customFormat="false" ht="15" hidden="false" customHeight="true" outlineLevel="0" collapsed="false">
      <c r="B17" s="20"/>
      <c r="C17" s="20"/>
      <c r="D17" s="20"/>
      <c r="E17" s="20"/>
      <c r="F17" s="20"/>
      <c r="G17" s="20"/>
      <c r="H17" s="39"/>
      <c r="I17" s="39"/>
      <c r="J17" s="40"/>
      <c r="K17" s="20"/>
    </row>
    <row r="18" customFormat="false" ht="15" hidden="false" customHeight="true" outlineLevel="0" collapsed="false">
      <c r="B18" s="20"/>
      <c r="C18" s="20"/>
      <c r="D18" s="20"/>
      <c r="E18" s="20"/>
      <c r="F18" s="20"/>
      <c r="G18" s="20"/>
      <c r="H18" s="39"/>
      <c r="I18" s="39"/>
      <c r="J18" s="40"/>
      <c r="K18" s="20"/>
    </row>
    <row r="19" customFormat="false" ht="15" hidden="false" customHeight="true" outlineLevel="0" collapsed="false">
      <c r="B19" s="20"/>
      <c r="C19" s="20"/>
      <c r="D19" s="20"/>
      <c r="E19" s="20"/>
      <c r="F19" s="20"/>
      <c r="G19" s="20"/>
      <c r="H19" s="39"/>
      <c r="I19" s="39"/>
      <c r="J19" s="40"/>
      <c r="K19" s="20"/>
    </row>
    <row r="20" customFormat="false" ht="15" hidden="false" customHeight="true" outlineLevel="0" collapsed="false">
      <c r="B20" s="20"/>
      <c r="C20" s="20"/>
      <c r="D20" s="20"/>
      <c r="E20" s="20"/>
      <c r="F20" s="20"/>
      <c r="G20" s="20"/>
      <c r="H20" s="39"/>
      <c r="I20" s="39"/>
      <c r="J20" s="40"/>
      <c r="K20" s="20"/>
    </row>
    <row r="21" customFormat="false" ht="15" hidden="false" customHeight="true" outlineLevel="0" collapsed="false">
      <c r="B21" s="20"/>
      <c r="C21" s="20"/>
      <c r="D21" s="20"/>
      <c r="E21" s="20"/>
      <c r="F21" s="20"/>
      <c r="G21" s="20"/>
      <c r="H21" s="39"/>
      <c r="I21" s="39"/>
      <c r="J21" s="40"/>
      <c r="K21" s="20"/>
    </row>
    <row r="22" customFormat="false" ht="15" hidden="false" customHeight="true" outlineLevel="0" collapsed="false">
      <c r="B22" s="20"/>
      <c r="C22" s="20"/>
      <c r="D22" s="20"/>
      <c r="E22" s="20"/>
      <c r="F22" s="20"/>
      <c r="G22" s="20"/>
      <c r="H22" s="39"/>
      <c r="I22" s="39"/>
      <c r="J22" s="40"/>
      <c r="K22" s="20"/>
    </row>
    <row r="23" customFormat="false" ht="15" hidden="false" customHeight="true" outlineLevel="0" collapsed="false">
      <c r="B23" s="20"/>
      <c r="C23" s="20"/>
      <c r="D23" s="20"/>
      <c r="E23" s="20"/>
      <c r="F23" s="20"/>
      <c r="G23" s="20"/>
      <c r="H23" s="39"/>
      <c r="I23" s="39"/>
      <c r="J23" s="40"/>
      <c r="K23" s="20"/>
    </row>
    <row r="24" customFormat="false" ht="15" hidden="false" customHeight="true" outlineLevel="0" collapsed="false">
      <c r="B24" s="20"/>
      <c r="C24" s="20"/>
      <c r="D24" s="20"/>
      <c r="E24" s="20"/>
      <c r="F24" s="20"/>
      <c r="G24" s="20"/>
      <c r="H24" s="39"/>
      <c r="I24" s="39"/>
      <c r="J24" s="40"/>
      <c r="K24" s="20"/>
    </row>
    <row r="25" customFormat="false" ht="15" hidden="false" customHeight="true" outlineLevel="0" collapsed="false">
      <c r="B25" s="20"/>
      <c r="C25" s="20"/>
      <c r="D25" s="20"/>
      <c r="E25" s="20"/>
      <c r="F25" s="20"/>
      <c r="G25" s="20"/>
      <c r="H25" s="39"/>
      <c r="I25" s="39"/>
      <c r="J25" s="40"/>
      <c r="K25" s="20"/>
    </row>
    <row r="26" customFormat="false" ht="15" hidden="false" customHeight="true" outlineLevel="0" collapsed="false">
      <c r="B26" s="20"/>
      <c r="C26" s="20"/>
      <c r="D26" s="20"/>
      <c r="E26" s="20"/>
      <c r="F26" s="20"/>
      <c r="G26" s="20"/>
      <c r="H26" s="39"/>
      <c r="I26" s="39"/>
      <c r="J26" s="40"/>
      <c r="K26" s="20"/>
    </row>
    <row r="27" customFormat="false" ht="15" hidden="false" customHeight="true" outlineLevel="0" collapsed="false">
      <c r="B27" s="20"/>
      <c r="C27" s="20"/>
      <c r="D27" s="20"/>
      <c r="E27" s="20"/>
      <c r="F27" s="20"/>
      <c r="G27" s="20"/>
      <c r="H27" s="39"/>
      <c r="I27" s="39"/>
      <c r="J27" s="40"/>
      <c r="K27" s="20"/>
    </row>
    <row r="28" customFormat="false" ht="15" hidden="false" customHeight="true" outlineLevel="0" collapsed="false">
      <c r="B28" s="20"/>
      <c r="C28" s="20"/>
      <c r="D28" s="20"/>
      <c r="E28" s="20"/>
      <c r="F28" s="20"/>
      <c r="G28" s="20"/>
      <c r="H28" s="39"/>
      <c r="I28" s="39"/>
      <c r="J28" s="40"/>
      <c r="K28" s="20"/>
    </row>
    <row r="29" customFormat="false" ht="15" hidden="false" customHeight="true" outlineLevel="0" collapsed="false">
      <c r="B29" s="20"/>
      <c r="C29" s="20"/>
      <c r="D29" s="20"/>
      <c r="E29" s="20"/>
      <c r="F29" s="20"/>
      <c r="G29" s="20"/>
      <c r="H29" s="39"/>
      <c r="I29" s="39"/>
      <c r="J29" s="40"/>
      <c r="K29" s="20"/>
    </row>
    <row r="30" customFormat="false" ht="15" hidden="false" customHeight="true" outlineLevel="0" collapsed="false">
      <c r="B30" s="20"/>
      <c r="C30" s="20"/>
      <c r="D30" s="20"/>
      <c r="E30" s="20"/>
      <c r="F30" s="20"/>
      <c r="G30" s="20"/>
      <c r="H30" s="39"/>
      <c r="I30" s="39"/>
      <c r="J30" s="40"/>
      <c r="K30" s="20"/>
    </row>
    <row r="31" customFormat="false" ht="15" hidden="false" customHeight="true" outlineLevel="0" collapsed="false">
      <c r="B31" s="20"/>
      <c r="C31" s="20"/>
      <c r="D31" s="20"/>
      <c r="E31" s="20"/>
      <c r="F31" s="20"/>
      <c r="G31" s="20"/>
      <c r="H31" s="39"/>
      <c r="I31" s="39"/>
      <c r="J31" s="40"/>
      <c r="K31" s="20"/>
    </row>
    <row r="32" customFormat="false" ht="15" hidden="false" customHeight="true" outlineLevel="0" collapsed="false">
      <c r="B32" s="20"/>
      <c r="C32" s="20"/>
      <c r="D32" s="20"/>
      <c r="E32" s="20"/>
      <c r="F32" s="20"/>
      <c r="G32" s="20"/>
      <c r="H32" s="39"/>
      <c r="I32" s="39"/>
      <c r="J32" s="40"/>
      <c r="K32" s="20"/>
    </row>
    <row r="33" customFormat="false" ht="15" hidden="false" customHeight="true" outlineLevel="0" collapsed="false">
      <c r="B33" s="20"/>
      <c r="C33" s="20"/>
      <c r="D33" s="20"/>
      <c r="E33" s="20"/>
      <c r="F33" s="20"/>
      <c r="G33" s="20"/>
      <c r="H33" s="39"/>
      <c r="I33" s="39"/>
      <c r="J33" s="40"/>
      <c r="K33" s="20"/>
    </row>
    <row r="36" customFormat="false" ht="15" hidden="false" customHeight="true" outlineLevel="0" collapsed="false">
      <c r="B36" s="10" t="s">
        <v>112</v>
      </c>
      <c r="C36" s="10"/>
      <c r="D36" s="10"/>
      <c r="E36" s="10"/>
      <c r="F36" s="10"/>
      <c r="G36" s="10"/>
      <c r="H36" s="10"/>
      <c r="I36" s="10"/>
      <c r="J36" s="10"/>
      <c r="K36" s="10"/>
    </row>
    <row r="37" customFormat="false" ht="25.5" hidden="false" customHeight="true" outlineLevel="0" collapsed="false">
      <c r="B37" s="19" t="s">
        <v>77</v>
      </c>
      <c r="C37" s="19" t="s">
        <v>105</v>
      </c>
      <c r="D37" s="19" t="s">
        <v>106</v>
      </c>
      <c r="E37" s="19" t="s">
        <v>107</v>
      </c>
      <c r="F37" s="19" t="s">
        <v>108</v>
      </c>
      <c r="G37" s="19" t="s">
        <v>73</v>
      </c>
      <c r="H37" s="19" t="s">
        <v>72</v>
      </c>
      <c r="I37" s="19" t="s">
        <v>109</v>
      </c>
      <c r="J37" s="19" t="s">
        <v>110</v>
      </c>
      <c r="K37" s="19" t="s">
        <v>113</v>
      </c>
    </row>
    <row r="38" customFormat="false" ht="15" hidden="false" customHeight="true" outlineLevel="0" collapsed="false">
      <c r="B38" s="20"/>
      <c r="C38" s="20"/>
      <c r="D38" s="20"/>
      <c r="E38" s="20"/>
      <c r="F38" s="20"/>
      <c r="G38" s="20"/>
      <c r="H38" s="39"/>
      <c r="I38" s="39"/>
      <c r="J38" s="40"/>
      <c r="K38" s="20"/>
    </row>
    <row r="39" customFormat="false" ht="15" hidden="false" customHeight="true" outlineLevel="0" collapsed="false">
      <c r="B39" s="20"/>
      <c r="C39" s="20"/>
      <c r="D39" s="20"/>
      <c r="E39" s="20"/>
      <c r="F39" s="20"/>
      <c r="G39" s="20"/>
      <c r="H39" s="39"/>
      <c r="I39" s="39"/>
      <c r="J39" s="40"/>
      <c r="K39" s="20"/>
    </row>
    <row r="40" customFormat="false" ht="15" hidden="false" customHeight="true" outlineLevel="0" collapsed="false">
      <c r="B40" s="20"/>
      <c r="C40" s="20"/>
      <c r="D40" s="20"/>
      <c r="E40" s="20"/>
      <c r="F40" s="20"/>
      <c r="G40" s="20"/>
      <c r="H40" s="39"/>
      <c r="I40" s="39"/>
      <c r="J40" s="40"/>
      <c r="K40" s="20"/>
    </row>
    <row r="41" customFormat="false" ht="15" hidden="false" customHeight="true" outlineLevel="0" collapsed="false">
      <c r="B41" s="20"/>
      <c r="C41" s="20"/>
      <c r="D41" s="20"/>
      <c r="E41" s="20"/>
      <c r="F41" s="20"/>
      <c r="G41" s="20"/>
      <c r="H41" s="39"/>
      <c r="I41" s="39"/>
      <c r="J41" s="40"/>
      <c r="K41" s="20"/>
    </row>
    <row r="42" customFormat="false" ht="15" hidden="false" customHeight="true" outlineLevel="0" collapsed="false">
      <c r="B42" s="20"/>
      <c r="C42" s="20"/>
      <c r="D42" s="20"/>
      <c r="E42" s="20"/>
      <c r="F42" s="20"/>
      <c r="G42" s="20"/>
      <c r="H42" s="39"/>
      <c r="I42" s="39"/>
      <c r="J42" s="40"/>
      <c r="K42" s="20"/>
    </row>
    <row r="43" customFormat="false" ht="15" hidden="false" customHeight="true" outlineLevel="0" collapsed="false">
      <c r="B43" s="20"/>
      <c r="C43" s="20"/>
      <c r="D43" s="20"/>
      <c r="E43" s="20"/>
      <c r="F43" s="20"/>
      <c r="G43" s="20"/>
      <c r="H43" s="39"/>
      <c r="I43" s="39"/>
      <c r="J43" s="40"/>
      <c r="K43" s="20"/>
    </row>
    <row r="44" customFormat="false" ht="15" hidden="false" customHeight="true" outlineLevel="0" collapsed="false">
      <c r="B44" s="20"/>
      <c r="C44" s="20"/>
      <c r="D44" s="20"/>
      <c r="E44" s="20"/>
      <c r="F44" s="20"/>
      <c r="G44" s="20"/>
      <c r="H44" s="39"/>
      <c r="I44" s="39"/>
      <c r="J44" s="40"/>
      <c r="K44" s="20"/>
    </row>
    <row r="45" customFormat="false" ht="15" hidden="false" customHeight="true" outlineLevel="0" collapsed="false">
      <c r="B45" s="20"/>
      <c r="C45" s="20"/>
      <c r="D45" s="20"/>
      <c r="E45" s="20"/>
      <c r="F45" s="20"/>
      <c r="G45" s="20"/>
      <c r="H45" s="39"/>
      <c r="I45" s="39"/>
      <c r="J45" s="40"/>
      <c r="K45" s="20"/>
    </row>
    <row r="46" customFormat="false" ht="15" hidden="false" customHeight="true" outlineLevel="0" collapsed="false">
      <c r="B46" s="20"/>
      <c r="C46" s="20"/>
      <c r="D46" s="20"/>
      <c r="E46" s="20"/>
      <c r="F46" s="20"/>
      <c r="G46" s="20"/>
      <c r="H46" s="39"/>
      <c r="I46" s="39"/>
      <c r="J46" s="40"/>
      <c r="K46" s="20"/>
    </row>
    <row r="47" customFormat="false" ht="15" hidden="false" customHeight="true" outlineLevel="0" collapsed="false">
      <c r="B47" s="20"/>
      <c r="C47" s="20"/>
      <c r="D47" s="20"/>
      <c r="E47" s="20"/>
      <c r="F47" s="20"/>
      <c r="G47" s="20"/>
      <c r="H47" s="39"/>
      <c r="I47" s="39"/>
      <c r="J47" s="40"/>
      <c r="K47" s="20"/>
    </row>
    <row r="48" customFormat="false" ht="15" hidden="false" customHeight="true" outlineLevel="0" collapsed="false">
      <c r="B48" s="20"/>
      <c r="C48" s="20"/>
      <c r="D48" s="20"/>
      <c r="E48" s="20"/>
      <c r="F48" s="20"/>
      <c r="G48" s="20"/>
      <c r="H48" s="39"/>
      <c r="I48" s="39"/>
      <c r="J48" s="40"/>
      <c r="K48" s="20"/>
    </row>
    <row r="49" customFormat="false" ht="15" hidden="false" customHeight="true" outlineLevel="0" collapsed="false">
      <c r="B49" s="20"/>
      <c r="C49" s="20"/>
      <c r="D49" s="20"/>
      <c r="E49" s="20"/>
      <c r="F49" s="20"/>
      <c r="G49" s="20"/>
      <c r="H49" s="39"/>
      <c r="I49" s="39"/>
      <c r="J49" s="40"/>
      <c r="K49" s="20"/>
    </row>
    <row r="50" customFormat="false" ht="15" hidden="false" customHeight="true" outlineLevel="0" collapsed="false">
      <c r="B50" s="20"/>
      <c r="C50" s="20"/>
      <c r="D50" s="20"/>
      <c r="E50" s="20"/>
      <c r="F50" s="20"/>
      <c r="G50" s="20"/>
      <c r="H50" s="39"/>
      <c r="I50" s="39"/>
      <c r="J50" s="40"/>
      <c r="K50" s="20"/>
    </row>
    <row r="51" customFormat="false" ht="15" hidden="false" customHeight="true" outlineLevel="0" collapsed="false">
      <c r="B51" s="20"/>
      <c r="C51" s="20"/>
      <c r="D51" s="20"/>
      <c r="E51" s="20"/>
      <c r="F51" s="20"/>
      <c r="G51" s="20"/>
      <c r="H51" s="39"/>
      <c r="I51" s="39"/>
      <c r="J51" s="40"/>
      <c r="K51" s="20"/>
    </row>
    <row r="52" customFormat="false" ht="15" hidden="false" customHeight="true" outlineLevel="0" collapsed="false">
      <c r="B52" s="20"/>
      <c r="C52" s="20"/>
      <c r="D52" s="20"/>
      <c r="E52" s="20"/>
      <c r="F52" s="20"/>
      <c r="G52" s="20"/>
      <c r="H52" s="39"/>
      <c r="I52" s="39"/>
      <c r="J52" s="40"/>
      <c r="K52" s="20"/>
    </row>
    <row r="53" customFormat="false" ht="15" hidden="false" customHeight="true" outlineLevel="0" collapsed="false">
      <c r="B53" s="20"/>
      <c r="C53" s="20"/>
      <c r="D53" s="20"/>
      <c r="E53" s="20"/>
      <c r="F53" s="20"/>
      <c r="G53" s="20"/>
      <c r="H53" s="39"/>
      <c r="I53" s="39"/>
      <c r="J53" s="40"/>
      <c r="K53" s="20"/>
    </row>
    <row r="54" customFormat="false" ht="15" hidden="false" customHeight="true" outlineLevel="0" collapsed="false">
      <c r="B54" s="20"/>
      <c r="C54" s="20"/>
      <c r="D54" s="20"/>
      <c r="E54" s="20"/>
      <c r="F54" s="20"/>
      <c r="G54" s="20"/>
      <c r="H54" s="39"/>
      <c r="I54" s="39"/>
      <c r="J54" s="40"/>
      <c r="K54" s="20"/>
    </row>
    <row r="55" customFormat="false" ht="15" hidden="false" customHeight="true" outlineLevel="0" collapsed="false">
      <c r="B55" s="20"/>
      <c r="C55" s="20"/>
      <c r="D55" s="20"/>
      <c r="E55" s="20"/>
      <c r="F55" s="20"/>
      <c r="G55" s="20"/>
      <c r="H55" s="39"/>
      <c r="I55" s="39"/>
      <c r="J55" s="40"/>
      <c r="K55" s="20"/>
    </row>
    <row r="56" customFormat="false" ht="15" hidden="false" customHeight="true" outlineLevel="0" collapsed="false">
      <c r="B56" s="20"/>
      <c r="C56" s="20"/>
      <c r="D56" s="20"/>
      <c r="E56" s="20"/>
      <c r="F56" s="20"/>
      <c r="G56" s="20"/>
      <c r="H56" s="39"/>
      <c r="I56" s="39"/>
      <c r="J56" s="40"/>
      <c r="K56" s="20"/>
    </row>
    <row r="57" customFormat="false" ht="15" hidden="false" customHeight="true" outlineLevel="0" collapsed="false">
      <c r="B57" s="20"/>
      <c r="C57" s="20"/>
      <c r="D57" s="20"/>
      <c r="E57" s="20"/>
      <c r="F57" s="20"/>
      <c r="G57" s="20"/>
      <c r="H57" s="39"/>
      <c r="I57" s="39"/>
      <c r="J57" s="40"/>
      <c r="K57" s="20"/>
    </row>
    <row r="58" customFormat="false" ht="15" hidden="false" customHeight="true" outlineLevel="0" collapsed="false">
      <c r="B58" s="20"/>
      <c r="C58" s="20"/>
      <c r="D58" s="20"/>
      <c r="E58" s="20"/>
      <c r="F58" s="20"/>
      <c r="G58" s="20"/>
      <c r="H58" s="39"/>
      <c r="I58" s="39"/>
      <c r="J58" s="40"/>
      <c r="K58" s="20"/>
    </row>
    <row r="59" customFormat="false" ht="15" hidden="false" customHeight="true" outlineLevel="0" collapsed="false">
      <c r="B59" s="20"/>
      <c r="C59" s="20"/>
      <c r="D59" s="20"/>
      <c r="E59" s="20"/>
      <c r="F59" s="20"/>
      <c r="G59" s="20"/>
      <c r="H59" s="39"/>
      <c r="I59" s="39"/>
      <c r="J59" s="40"/>
      <c r="K59" s="20"/>
    </row>
    <row r="60" customFormat="false" ht="15" hidden="false" customHeight="true" outlineLevel="0" collapsed="false">
      <c r="B60" s="20"/>
      <c r="C60" s="20"/>
      <c r="D60" s="20"/>
      <c r="E60" s="20"/>
      <c r="F60" s="20"/>
      <c r="G60" s="20"/>
      <c r="H60" s="39"/>
      <c r="I60" s="39"/>
      <c r="J60" s="40"/>
      <c r="K60" s="20"/>
    </row>
    <row r="61" customFormat="false" ht="15" hidden="false" customHeight="true" outlineLevel="0" collapsed="false">
      <c r="B61" s="20"/>
      <c r="C61" s="20"/>
      <c r="D61" s="20"/>
      <c r="E61" s="20"/>
      <c r="F61" s="20"/>
      <c r="G61" s="20"/>
      <c r="H61" s="39"/>
      <c r="I61" s="39"/>
      <c r="J61" s="40"/>
      <c r="K61" s="20"/>
    </row>
    <row r="62" customFormat="false" ht="15" hidden="false" customHeight="true" outlineLevel="0" collapsed="false">
      <c r="B62" s="20"/>
      <c r="C62" s="20"/>
      <c r="D62" s="20"/>
      <c r="E62" s="20"/>
      <c r="F62" s="20"/>
      <c r="G62" s="20"/>
      <c r="H62" s="39"/>
      <c r="I62" s="39"/>
      <c r="J62" s="40"/>
      <c r="K62" s="20"/>
    </row>
    <row r="63" customFormat="false" ht="15" hidden="false" customHeight="true" outlineLevel="0" collapsed="false">
      <c r="B63" s="20"/>
      <c r="C63" s="20"/>
      <c r="D63" s="20"/>
      <c r="E63" s="20"/>
      <c r="F63" s="20"/>
      <c r="G63" s="20"/>
      <c r="H63" s="39"/>
      <c r="I63" s="39"/>
      <c r="J63" s="40"/>
      <c r="K63" s="20"/>
    </row>
    <row r="64" customFormat="false" ht="15" hidden="false" customHeight="true" outlineLevel="0" collapsed="false">
      <c r="B64" s="20"/>
      <c r="C64" s="20"/>
      <c r="D64" s="20"/>
      <c r="E64" s="20"/>
      <c r="F64" s="20"/>
      <c r="G64" s="20"/>
      <c r="H64" s="39"/>
      <c r="I64" s="39"/>
      <c r="J64" s="40"/>
      <c r="K64" s="20"/>
    </row>
    <row r="65" customFormat="false" ht="15" hidden="false" customHeight="true" outlineLevel="0" collapsed="false">
      <c r="B65" s="20"/>
      <c r="C65" s="20"/>
      <c r="D65" s="20"/>
      <c r="E65" s="20"/>
      <c r="F65" s="20"/>
      <c r="G65" s="20"/>
      <c r="H65" s="39"/>
      <c r="I65" s="39"/>
      <c r="J65" s="40"/>
      <c r="K65" s="20"/>
    </row>
    <row r="66" customFormat="false" ht="15" hidden="false" customHeight="true" outlineLevel="0" collapsed="false">
      <c r="B66" s="20"/>
      <c r="C66" s="20"/>
      <c r="D66" s="20"/>
      <c r="E66" s="20"/>
      <c r="F66" s="20"/>
      <c r="G66" s="20"/>
      <c r="H66" s="39"/>
      <c r="I66" s="39"/>
      <c r="J66" s="40"/>
      <c r="K66" s="20"/>
    </row>
    <row r="67" customFormat="false" ht="15" hidden="false" customHeight="true" outlineLevel="0" collapsed="false">
      <c r="B67" s="20"/>
      <c r="C67" s="20"/>
      <c r="D67" s="20"/>
      <c r="E67" s="20"/>
      <c r="F67" s="20"/>
      <c r="G67" s="20"/>
      <c r="H67" s="39"/>
      <c r="I67" s="39"/>
      <c r="J67" s="40"/>
      <c r="K67" s="20"/>
    </row>
    <row r="68" customFormat="false" ht="15" hidden="false" customHeight="true" outlineLevel="0" collapsed="false">
      <c r="B68" s="20"/>
      <c r="C68" s="20"/>
      <c r="D68" s="20"/>
      <c r="E68" s="20"/>
      <c r="F68" s="20"/>
      <c r="G68" s="20"/>
      <c r="H68" s="39"/>
      <c r="I68" s="39"/>
      <c r="J68" s="40"/>
      <c r="K68" s="20"/>
    </row>
    <row r="69" customFormat="false" ht="15" hidden="false" customHeight="true" outlineLevel="0" collapsed="false">
      <c r="B69" s="20"/>
      <c r="C69" s="20"/>
      <c r="D69" s="20"/>
      <c r="E69" s="20"/>
      <c r="F69" s="20"/>
      <c r="G69" s="20"/>
      <c r="H69" s="39"/>
      <c r="I69" s="39"/>
      <c r="J69" s="40"/>
      <c r="K69" s="20"/>
    </row>
    <row r="70" customFormat="false" ht="15" hidden="false" customHeight="true" outlineLevel="0" collapsed="false">
      <c r="B70" s="20"/>
      <c r="C70" s="20"/>
      <c r="D70" s="20"/>
      <c r="E70" s="20"/>
      <c r="F70" s="20"/>
      <c r="G70" s="20"/>
      <c r="H70" s="39"/>
      <c r="I70" s="39"/>
      <c r="J70" s="40"/>
      <c r="K70" s="20"/>
    </row>
    <row r="71" customFormat="false" ht="15" hidden="false" customHeight="true" outlineLevel="0" collapsed="false">
      <c r="B71" s="20"/>
      <c r="C71" s="20"/>
      <c r="D71" s="20"/>
      <c r="E71" s="20"/>
      <c r="F71" s="20"/>
      <c r="G71" s="20"/>
      <c r="H71" s="39"/>
      <c r="I71" s="39"/>
      <c r="J71" s="40"/>
      <c r="K71" s="20"/>
    </row>
    <row r="72" customFormat="false" ht="15" hidden="false" customHeight="true" outlineLevel="0" collapsed="false">
      <c r="B72" s="20"/>
      <c r="C72" s="20"/>
      <c r="D72" s="20"/>
      <c r="E72" s="20"/>
      <c r="F72" s="20"/>
      <c r="G72" s="20"/>
      <c r="H72" s="39"/>
      <c r="I72" s="39"/>
      <c r="J72" s="40"/>
      <c r="K72" s="20"/>
    </row>
    <row r="73" customFormat="false" ht="15" hidden="false" customHeight="true" outlineLevel="0" collapsed="false">
      <c r="B73" s="20"/>
      <c r="C73" s="20"/>
      <c r="D73" s="20"/>
      <c r="E73" s="20"/>
      <c r="F73" s="20"/>
      <c r="G73" s="20"/>
      <c r="H73" s="39"/>
      <c r="I73" s="39"/>
      <c r="J73" s="40"/>
      <c r="K73" s="20"/>
    </row>
    <row r="74" customFormat="false" ht="15" hidden="false" customHeight="true" outlineLevel="0" collapsed="false">
      <c r="B74" s="20"/>
      <c r="C74" s="20"/>
      <c r="D74" s="20"/>
      <c r="E74" s="20"/>
      <c r="F74" s="20"/>
      <c r="G74" s="20"/>
      <c r="H74" s="39"/>
      <c r="I74" s="39"/>
      <c r="J74" s="40"/>
      <c r="K74" s="20"/>
    </row>
    <row r="75" customFormat="false" ht="15" hidden="false" customHeight="true" outlineLevel="0" collapsed="false">
      <c r="B75" s="20"/>
      <c r="C75" s="20"/>
      <c r="D75" s="20"/>
      <c r="E75" s="20"/>
      <c r="F75" s="20"/>
      <c r="G75" s="20"/>
      <c r="H75" s="39"/>
      <c r="I75" s="39"/>
      <c r="J75" s="40"/>
      <c r="K75" s="20"/>
    </row>
    <row r="76" customFormat="false" ht="15" hidden="false" customHeight="true" outlineLevel="0" collapsed="false">
      <c r="B76" s="20"/>
      <c r="C76" s="20"/>
      <c r="D76" s="20"/>
      <c r="E76" s="20"/>
      <c r="F76" s="20"/>
      <c r="G76" s="20"/>
      <c r="H76" s="39"/>
      <c r="I76" s="39"/>
      <c r="J76" s="40"/>
      <c r="K76" s="20"/>
    </row>
    <row r="77" customFormat="false" ht="15" hidden="false" customHeight="true" outlineLevel="0" collapsed="false">
      <c r="B77" s="20"/>
      <c r="C77" s="20"/>
      <c r="D77" s="20"/>
      <c r="E77" s="20"/>
      <c r="F77" s="20"/>
      <c r="G77" s="20"/>
      <c r="H77" s="39"/>
      <c r="I77" s="39"/>
      <c r="J77" s="40"/>
      <c r="K77" s="20"/>
    </row>
    <row r="78" customFormat="false" ht="15" hidden="false" customHeight="true" outlineLevel="0" collapsed="false">
      <c r="B78" s="20"/>
      <c r="C78" s="20"/>
      <c r="D78" s="20"/>
      <c r="E78" s="20"/>
      <c r="F78" s="20"/>
      <c r="G78" s="20"/>
      <c r="H78" s="39"/>
      <c r="I78" s="39"/>
      <c r="J78" s="40"/>
      <c r="K78" s="20"/>
    </row>
    <row r="79" customFormat="false" ht="15" hidden="false" customHeight="true" outlineLevel="0" collapsed="false">
      <c r="B79" s="20"/>
      <c r="C79" s="20"/>
      <c r="D79" s="20"/>
      <c r="E79" s="20"/>
      <c r="F79" s="20"/>
      <c r="G79" s="20"/>
      <c r="H79" s="39"/>
      <c r="I79" s="39"/>
      <c r="J79" s="40"/>
      <c r="K79" s="20"/>
    </row>
    <row r="80" customFormat="false" ht="15" hidden="false" customHeight="true" outlineLevel="0" collapsed="false">
      <c r="B80" s="20"/>
      <c r="C80" s="20"/>
      <c r="D80" s="20"/>
      <c r="E80" s="20"/>
      <c r="F80" s="20"/>
      <c r="G80" s="20"/>
      <c r="H80" s="39"/>
      <c r="I80" s="39"/>
      <c r="J80" s="40"/>
      <c r="K80" s="20"/>
    </row>
    <row r="81" customFormat="false" ht="15" hidden="false" customHeight="true" outlineLevel="0" collapsed="false">
      <c r="B81" s="20"/>
      <c r="C81" s="20"/>
      <c r="D81" s="20"/>
      <c r="E81" s="20"/>
      <c r="F81" s="20"/>
      <c r="G81" s="20"/>
      <c r="H81" s="39"/>
      <c r="I81" s="39"/>
      <c r="J81" s="40"/>
      <c r="K81" s="20"/>
    </row>
    <row r="82" customFormat="false" ht="15" hidden="false" customHeight="true" outlineLevel="0" collapsed="false">
      <c r="B82" s="20"/>
      <c r="C82" s="20"/>
      <c r="D82" s="20"/>
      <c r="E82" s="20"/>
      <c r="F82" s="20"/>
      <c r="G82" s="20"/>
      <c r="H82" s="39"/>
      <c r="I82" s="39"/>
      <c r="J82" s="40"/>
      <c r="K82" s="20"/>
    </row>
    <row r="83" customFormat="false" ht="15" hidden="false" customHeight="true" outlineLevel="0" collapsed="false">
      <c r="B83" s="20"/>
      <c r="C83" s="20"/>
      <c r="D83" s="20"/>
      <c r="E83" s="20"/>
      <c r="F83" s="20"/>
      <c r="G83" s="20"/>
      <c r="H83" s="39"/>
      <c r="I83" s="39"/>
      <c r="J83" s="40"/>
      <c r="K83" s="20"/>
    </row>
    <row r="84" customFormat="false" ht="15" hidden="false" customHeight="true" outlineLevel="0" collapsed="false">
      <c r="B84" s="20"/>
      <c r="C84" s="20"/>
      <c r="D84" s="20"/>
      <c r="E84" s="20"/>
      <c r="F84" s="20"/>
      <c r="G84" s="20"/>
      <c r="H84" s="39"/>
      <c r="I84" s="39"/>
      <c r="J84" s="40"/>
      <c r="K84" s="20"/>
    </row>
    <row r="85" customFormat="false" ht="15" hidden="false" customHeight="true" outlineLevel="0" collapsed="false">
      <c r="B85" s="20"/>
      <c r="C85" s="20"/>
      <c r="D85" s="20"/>
      <c r="E85" s="20"/>
      <c r="F85" s="20"/>
      <c r="G85" s="20"/>
      <c r="H85" s="39"/>
      <c r="I85" s="39"/>
      <c r="J85" s="40"/>
      <c r="K85" s="20"/>
    </row>
    <row r="86" customFormat="false" ht="15" hidden="false" customHeight="true" outlineLevel="0" collapsed="false">
      <c r="B86" s="20"/>
      <c r="C86" s="20"/>
      <c r="D86" s="20"/>
      <c r="E86" s="20"/>
      <c r="F86" s="20"/>
      <c r="G86" s="20"/>
      <c r="H86" s="39"/>
      <c r="I86" s="39"/>
      <c r="J86" s="40"/>
      <c r="K86" s="20"/>
    </row>
    <row r="87" customFormat="false" ht="15" hidden="false" customHeight="true" outlineLevel="0" collapsed="false">
      <c r="B87" s="20"/>
      <c r="C87" s="20"/>
      <c r="D87" s="20"/>
      <c r="E87" s="20"/>
      <c r="F87" s="20"/>
      <c r="G87" s="20"/>
      <c r="H87" s="39"/>
      <c r="I87" s="39"/>
      <c r="J87" s="40"/>
      <c r="K87" s="20"/>
    </row>
    <row r="88" customFormat="false" ht="15" hidden="false" customHeight="true" outlineLevel="0" collapsed="false">
      <c r="B88" s="20"/>
      <c r="C88" s="20"/>
      <c r="D88" s="20"/>
      <c r="E88" s="20"/>
      <c r="F88" s="20"/>
      <c r="G88" s="20"/>
      <c r="H88" s="39"/>
      <c r="I88" s="39"/>
      <c r="J88" s="40"/>
      <c r="K88" s="20"/>
    </row>
    <row r="89" customFormat="false" ht="15" hidden="false" customHeight="true" outlineLevel="0" collapsed="false">
      <c r="B89" s="20"/>
      <c r="C89" s="20"/>
      <c r="D89" s="20"/>
      <c r="E89" s="20"/>
      <c r="F89" s="20"/>
      <c r="G89" s="20"/>
      <c r="H89" s="39"/>
      <c r="I89" s="39"/>
      <c r="J89" s="40"/>
      <c r="K89" s="20"/>
    </row>
    <row r="90" customFormat="false" ht="15" hidden="false" customHeight="true" outlineLevel="0" collapsed="false">
      <c r="B90" s="20"/>
      <c r="C90" s="20"/>
      <c r="D90" s="20"/>
      <c r="E90" s="20"/>
      <c r="F90" s="20"/>
      <c r="G90" s="20"/>
      <c r="H90" s="39"/>
      <c r="I90" s="39"/>
      <c r="J90" s="40"/>
      <c r="K90" s="20"/>
    </row>
    <row r="91" customFormat="false" ht="15" hidden="false" customHeight="true" outlineLevel="0" collapsed="false">
      <c r="B91" s="20"/>
      <c r="C91" s="20"/>
      <c r="D91" s="20"/>
      <c r="E91" s="20"/>
      <c r="F91" s="20"/>
      <c r="G91" s="20"/>
      <c r="H91" s="39"/>
      <c r="I91" s="39"/>
      <c r="J91" s="40"/>
      <c r="K91" s="20"/>
    </row>
    <row r="92" customFormat="false" ht="15" hidden="false" customHeight="true" outlineLevel="0" collapsed="false">
      <c r="B92" s="20"/>
      <c r="C92" s="20"/>
      <c r="D92" s="20"/>
      <c r="E92" s="20"/>
      <c r="F92" s="20"/>
      <c r="G92" s="20"/>
      <c r="H92" s="39"/>
      <c r="I92" s="39"/>
      <c r="J92" s="40"/>
      <c r="K92" s="20"/>
    </row>
    <row r="93" customFormat="false" ht="15" hidden="false" customHeight="true" outlineLevel="0" collapsed="false">
      <c r="B93" s="20"/>
      <c r="C93" s="20"/>
      <c r="D93" s="20"/>
      <c r="E93" s="20"/>
      <c r="F93" s="20"/>
      <c r="G93" s="20"/>
      <c r="H93" s="39"/>
      <c r="I93" s="39"/>
      <c r="J93" s="40"/>
      <c r="K93" s="20"/>
    </row>
    <row r="94" customFormat="false" ht="15" hidden="false" customHeight="true" outlineLevel="0" collapsed="false">
      <c r="B94" s="20"/>
      <c r="C94" s="20"/>
      <c r="D94" s="20"/>
      <c r="E94" s="20"/>
      <c r="F94" s="20"/>
      <c r="G94" s="20"/>
      <c r="H94" s="39"/>
      <c r="I94" s="39"/>
      <c r="J94" s="40"/>
      <c r="K94" s="20"/>
    </row>
    <row r="95" customFormat="false" ht="15" hidden="false" customHeight="true" outlineLevel="0" collapsed="false">
      <c r="B95" s="20"/>
      <c r="C95" s="20"/>
      <c r="D95" s="20"/>
      <c r="E95" s="20"/>
      <c r="F95" s="20"/>
      <c r="G95" s="20"/>
      <c r="H95" s="39"/>
      <c r="I95" s="39"/>
      <c r="J95" s="40"/>
      <c r="K95" s="20"/>
    </row>
    <row r="96" customFormat="false" ht="15" hidden="false" customHeight="true" outlineLevel="0" collapsed="false">
      <c r="B96" s="20"/>
      <c r="C96" s="20"/>
      <c r="D96" s="20"/>
      <c r="E96" s="20"/>
      <c r="F96" s="20"/>
      <c r="G96" s="20"/>
      <c r="H96" s="39"/>
      <c r="I96" s="39"/>
      <c r="J96" s="40"/>
      <c r="K96" s="20"/>
    </row>
    <row r="97" customFormat="false" ht="15" hidden="false" customHeight="true" outlineLevel="0" collapsed="false">
      <c r="B97" s="20"/>
      <c r="C97" s="20"/>
      <c r="D97" s="20"/>
      <c r="E97" s="20"/>
      <c r="F97" s="20"/>
      <c r="G97" s="20"/>
      <c r="H97" s="39"/>
      <c r="I97" s="39"/>
      <c r="J97" s="40"/>
      <c r="K97" s="20"/>
    </row>
  </sheetData>
  <mergeCells count="6">
    <mergeCell ref="A1:K1"/>
    <mergeCell ref="A2:K2"/>
    <mergeCell ref="B4:K4"/>
    <mergeCell ref="B8:K8"/>
    <mergeCell ref="B12:K12"/>
    <mergeCell ref="B36:K36"/>
  </mergeCells>
  <conditionalFormatting sqref="B14:K33">
    <cfRule type="expression" priority="2" aboveAverage="0" equalAverage="0" bottom="0" percent="0" rank="0" text="" dxfId="1">
      <formula>$K14&lt;&gt;""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3" min="3" style="1" width="20"/>
    <col collapsed="false" customWidth="true" hidden="false" outlineLevel="0" max="4" min="4" style="1" width="46"/>
    <col collapsed="false" customWidth="true" hidden="false" outlineLevel="0" max="5" min="5" style="1" width="3"/>
    <col collapsed="false" customWidth="true" hidden="false" outlineLevel="0" max="6" min="6" style="1" width="16"/>
    <col collapsed="false" customWidth="true" hidden="false" outlineLevel="0" max="8" min="7" style="1" width="12"/>
    <col collapsed="false" customWidth="true" hidden="false" outlineLevel="0" max="9" min="9" style="1" width="3"/>
    <col collapsed="false" customWidth="true" hidden="false" outlineLevel="0" max="10" min="10" style="1" width="18"/>
    <col collapsed="false" customWidth="true" hidden="false" outlineLevel="0" max="11" min="11" style="1" width="58"/>
    <col collapsed="false" customWidth="true" hidden="false" outlineLevel="0" max="12" min="12" style="1" width="18"/>
  </cols>
  <sheetData>
    <row r="1" customFormat="false" ht="33.75" hidden="false" customHeight="true" outlineLevel="0" collapsed="false">
      <c r="A1" s="2" t="s">
        <v>114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9" t="s">
        <v>115</v>
      </c>
      <c r="B2" s="9"/>
      <c r="C2" s="9"/>
      <c r="D2" s="9"/>
      <c r="E2" s="9"/>
      <c r="F2" s="9"/>
      <c r="G2" s="9"/>
      <c r="H2" s="9"/>
    </row>
    <row r="4" customFormat="false" ht="15" hidden="false" customHeight="true" outlineLevel="0" collapsed="false">
      <c r="B4" s="41" t="s">
        <v>116</v>
      </c>
      <c r="F4" s="41" t="s">
        <v>117</v>
      </c>
      <c r="J4" s="41" t="s">
        <v>118</v>
      </c>
    </row>
    <row r="5" customFormat="false" ht="27.75" hidden="false" customHeight="true" outlineLevel="0" collapsed="false">
      <c r="B5" s="42" t="s">
        <v>119</v>
      </c>
      <c r="C5" s="43" t="s">
        <v>120</v>
      </c>
      <c r="D5" s="44" t="s">
        <v>121</v>
      </c>
      <c r="F5" s="19" t="s">
        <v>122</v>
      </c>
      <c r="G5" s="19" t="s">
        <v>78</v>
      </c>
      <c r="H5" s="19" t="s">
        <v>123</v>
      </c>
      <c r="J5" s="19" t="s">
        <v>124</v>
      </c>
      <c r="K5" s="19" t="s">
        <v>125</v>
      </c>
    </row>
    <row r="6" customFormat="false" ht="15" hidden="false" customHeight="true" outlineLevel="0" collapsed="false">
      <c r="B6" s="42" t="s">
        <v>126</v>
      </c>
      <c r="C6" s="43" t="n">
        <v>5</v>
      </c>
      <c r="D6" s="44" t="s">
        <v>127</v>
      </c>
      <c r="F6" s="45" t="s">
        <v>70</v>
      </c>
      <c r="G6" s="45" t="s">
        <v>79</v>
      </c>
      <c r="H6" s="45" t="s">
        <v>128</v>
      </c>
      <c r="J6" s="46" t="s">
        <v>129</v>
      </c>
      <c r="K6" s="45" t="s">
        <v>130</v>
      </c>
    </row>
    <row r="7" customFormat="false" ht="15" hidden="false" customHeight="true" outlineLevel="0" collapsed="false">
      <c r="B7" s="42" t="s">
        <v>131</v>
      </c>
      <c r="C7" s="43" t="n">
        <v>0</v>
      </c>
      <c r="D7" s="44" t="s">
        <v>132</v>
      </c>
      <c r="F7" s="45" t="s">
        <v>133</v>
      </c>
      <c r="G7" s="45" t="s">
        <v>134</v>
      </c>
      <c r="H7" s="45" t="s">
        <v>135</v>
      </c>
      <c r="J7" s="46" t="s">
        <v>136</v>
      </c>
      <c r="K7" s="45" t="s">
        <v>137</v>
      </c>
    </row>
    <row r="8" customFormat="false" ht="15" hidden="false" customHeight="true" outlineLevel="0" collapsed="false">
      <c r="B8" s="42" t="s">
        <v>138</v>
      </c>
      <c r="C8" s="43" t="s">
        <v>79</v>
      </c>
      <c r="D8" s="44" t="s">
        <v>139</v>
      </c>
      <c r="F8" s="45" t="s">
        <v>93</v>
      </c>
      <c r="G8" s="45" t="s">
        <v>140</v>
      </c>
      <c r="H8" s="45"/>
      <c r="J8" s="46" t="s">
        <v>141</v>
      </c>
      <c r="K8" s="45" t="s">
        <v>142</v>
      </c>
    </row>
    <row r="9" customFormat="false" ht="15" hidden="false" customHeight="true" outlineLevel="0" collapsed="false">
      <c r="B9" s="42" t="s">
        <v>143</v>
      </c>
      <c r="C9" s="43" t="n">
        <v>30</v>
      </c>
      <c r="D9" s="44" t="s">
        <v>144</v>
      </c>
      <c r="F9" s="45" t="s">
        <v>145</v>
      </c>
      <c r="G9" s="45"/>
      <c r="H9" s="45"/>
      <c r="J9" s="46" t="s">
        <v>146</v>
      </c>
      <c r="K9" s="45" t="s">
        <v>147</v>
      </c>
    </row>
    <row r="10" customFormat="false" ht="15" hidden="false" customHeight="true" outlineLevel="0" collapsed="false">
      <c r="B10" s="42" t="s">
        <v>148</v>
      </c>
      <c r="C10" s="43" t="s">
        <v>149</v>
      </c>
      <c r="D10" s="44" t="s">
        <v>150</v>
      </c>
      <c r="F10" s="45" t="s">
        <v>151</v>
      </c>
      <c r="G10" s="45"/>
      <c r="H10" s="45"/>
      <c r="J10" s="46" t="s">
        <v>152</v>
      </c>
      <c r="K10" s="45" t="s">
        <v>153</v>
      </c>
    </row>
    <row r="11" customFormat="false" ht="15" hidden="false" customHeight="true" outlineLevel="0" collapsed="false">
      <c r="B11" s="42" t="s">
        <v>154</v>
      </c>
      <c r="C11" s="43" t="s">
        <v>149</v>
      </c>
      <c r="D11" s="44" t="s">
        <v>155</v>
      </c>
      <c r="J11" s="46" t="s">
        <v>156</v>
      </c>
      <c r="K11" s="45" t="s">
        <v>157</v>
      </c>
    </row>
    <row r="12" customFormat="false" ht="15" hidden="false" customHeight="true" outlineLevel="0" collapsed="false">
      <c r="J12" s="46" t="s">
        <v>158</v>
      </c>
      <c r="K12" s="45" t="s">
        <v>159</v>
      </c>
    </row>
    <row r="13" customFormat="false" ht="15" hidden="false" customHeight="true" outlineLevel="0" collapsed="false">
      <c r="J13" s="46" t="s">
        <v>160</v>
      </c>
      <c r="K13" s="45" t="s">
        <v>161</v>
      </c>
    </row>
    <row r="14" customFormat="false" ht="15" hidden="false" customHeight="true" outlineLevel="0" collapsed="false">
      <c r="B14" s="41" t="s">
        <v>162</v>
      </c>
      <c r="D14" s="44" t="s">
        <v>163</v>
      </c>
      <c r="J14" s="46" t="s">
        <v>164</v>
      </c>
      <c r="K14" s="45" t="s">
        <v>165</v>
      </c>
    </row>
    <row r="15" customFormat="false" ht="27.75" hidden="false" customHeight="true" outlineLevel="0" collapsed="false">
      <c r="B15" s="47" t="s">
        <v>73</v>
      </c>
      <c r="C15" s="47" t="s">
        <v>166</v>
      </c>
      <c r="D15" s="47" t="s">
        <v>167</v>
      </c>
      <c r="J15" s="46" t="s">
        <v>168</v>
      </c>
      <c r="K15" s="45" t="s">
        <v>169</v>
      </c>
    </row>
    <row r="16" customFormat="false" ht="15" hidden="false" customHeight="true" outlineLevel="0" collapsed="false">
      <c r="B16" s="48" t="s">
        <v>170</v>
      </c>
      <c r="C16" s="49" t="n">
        <v>0.25</v>
      </c>
      <c r="D16" s="49" t="n">
        <v>0.604166666666667</v>
      </c>
      <c r="J16" s="46" t="s">
        <v>171</v>
      </c>
      <c r="K16" s="45" t="s">
        <v>172</v>
      </c>
    </row>
    <row r="17" customFormat="false" ht="15" hidden="false" customHeight="true" outlineLevel="0" collapsed="false">
      <c r="B17" s="48" t="s">
        <v>173</v>
      </c>
      <c r="C17" s="49" t="n">
        <v>0.583333333333333</v>
      </c>
      <c r="D17" s="49" t="n">
        <v>0.9375</v>
      </c>
      <c r="J17" s="50" t="s">
        <v>174</v>
      </c>
      <c r="K17" s="45" t="s">
        <v>175</v>
      </c>
    </row>
    <row r="18" customFormat="false" ht="15" hidden="false" customHeight="true" outlineLevel="0" collapsed="false">
      <c r="B18" s="48" t="s">
        <v>176</v>
      </c>
      <c r="C18" s="49" t="n">
        <v>0.916666666666667</v>
      </c>
      <c r="D18" s="49" t="n">
        <v>0.270833333333333</v>
      </c>
      <c r="J18" s="50" t="s">
        <v>177</v>
      </c>
      <c r="K18" s="45" t="s">
        <v>178</v>
      </c>
    </row>
    <row r="19" customFormat="false" ht="15" hidden="false" customHeight="true" outlineLevel="0" collapsed="false">
      <c r="B19" s="48" t="s">
        <v>179</v>
      </c>
      <c r="C19" s="49" t="n">
        <v>0.333333333333333</v>
      </c>
      <c r="D19" s="49" t="n">
        <v>0.708333333333333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6"/>
    <col collapsed="false" customWidth="true" hidden="false" outlineLevel="0" max="3" min="3" style="1" width="12"/>
    <col collapsed="false" customWidth="true" hidden="false" outlineLevel="0" max="4" min="4" style="1" width="20"/>
    <col collapsed="false" customWidth="true" hidden="false" outlineLevel="0" max="5" min="5" style="1" width="30"/>
    <col collapsed="false" customWidth="true" hidden="false" outlineLevel="0" max="6" min="6" style="1" width="10"/>
  </cols>
  <sheetData>
    <row r="1" customFormat="false" ht="33.75" hidden="false" customHeight="true" outlineLevel="0" collapsed="false">
      <c r="A1" s="2" t="s">
        <v>180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9" t="s">
        <v>181</v>
      </c>
      <c r="B2" s="9"/>
      <c r="C2" s="9"/>
      <c r="D2" s="9"/>
      <c r="E2" s="9"/>
      <c r="F2" s="9"/>
    </row>
    <row r="3" customFormat="false" ht="27.75" hidden="false" customHeight="true" outlineLevel="0" collapsed="false">
      <c r="A3" s="47" t="s">
        <v>182</v>
      </c>
      <c r="B3" s="47" t="s">
        <v>183</v>
      </c>
      <c r="C3" s="47" t="s">
        <v>73</v>
      </c>
      <c r="D3" s="47" t="s">
        <v>184</v>
      </c>
      <c r="E3" s="47" t="s">
        <v>185</v>
      </c>
      <c r="F3" s="47" t="s">
        <v>123</v>
      </c>
    </row>
    <row r="4" customFormat="false" ht="15" hidden="false" customHeight="true" outlineLevel="0" collapsed="false">
      <c r="A4" s="51" t="s">
        <v>186</v>
      </c>
      <c r="B4" s="52" t="s">
        <v>187</v>
      </c>
      <c r="C4" s="53" t="s">
        <v>170</v>
      </c>
      <c r="D4" s="52" t="s">
        <v>188</v>
      </c>
      <c r="E4" s="52" t="s">
        <v>189</v>
      </c>
      <c r="F4" s="53" t="s">
        <v>128</v>
      </c>
    </row>
    <row r="5" customFormat="false" ht="15" hidden="false" customHeight="true" outlineLevel="0" collapsed="false">
      <c r="A5" s="51" t="s">
        <v>190</v>
      </c>
      <c r="B5" s="52" t="s">
        <v>191</v>
      </c>
      <c r="C5" s="53" t="s">
        <v>170</v>
      </c>
      <c r="D5" s="52" t="s">
        <v>192</v>
      </c>
      <c r="E5" s="52" t="s">
        <v>193</v>
      </c>
      <c r="F5" s="53" t="s">
        <v>128</v>
      </c>
    </row>
    <row r="6" customFormat="false" ht="15" hidden="false" customHeight="true" outlineLevel="0" collapsed="false">
      <c r="A6" s="51" t="s">
        <v>194</v>
      </c>
      <c r="B6" s="52" t="s">
        <v>195</v>
      </c>
      <c r="C6" s="53" t="s">
        <v>173</v>
      </c>
      <c r="D6" s="52" t="s">
        <v>188</v>
      </c>
      <c r="E6" s="52" t="s">
        <v>196</v>
      </c>
      <c r="F6" s="53" t="s">
        <v>128</v>
      </c>
    </row>
    <row r="7" customFormat="false" ht="15" hidden="false" customHeight="true" outlineLevel="0" collapsed="false">
      <c r="A7" s="51" t="s">
        <v>197</v>
      </c>
      <c r="B7" s="52" t="s">
        <v>198</v>
      </c>
      <c r="C7" s="53" t="s">
        <v>176</v>
      </c>
      <c r="D7" s="52" t="s">
        <v>199</v>
      </c>
      <c r="E7" s="52" t="s">
        <v>200</v>
      </c>
      <c r="F7" s="53" t="s">
        <v>128</v>
      </c>
    </row>
    <row r="8" customFormat="false" ht="15" hidden="false" customHeight="true" outlineLevel="0" collapsed="false">
      <c r="A8" s="51" t="s">
        <v>201</v>
      </c>
      <c r="B8" s="52" t="s">
        <v>202</v>
      </c>
      <c r="C8" s="53" t="s">
        <v>170</v>
      </c>
      <c r="D8" s="52" t="s">
        <v>203</v>
      </c>
      <c r="E8" s="52" t="s">
        <v>204</v>
      </c>
      <c r="F8" s="53" t="s">
        <v>128</v>
      </c>
    </row>
  </sheetData>
  <mergeCells count="2">
    <mergeCell ref="A1:F1"/>
    <mergeCell ref="A2:F2"/>
  </mergeCells>
  <dataValidations count="2">
    <dataValidation allowBlank="true" errorStyle="stop" operator="between" showDropDown="false" showErrorMessage="false" showInputMessage="false" sqref="C4:C1008" type="list">
      <formula1>lstShift</formula1>
      <formula2>0</formula2>
    </dataValidation>
    <dataValidation allowBlank="true" errorStyle="stop" operator="between" showDropDown="false" showErrorMessage="false" showInputMessage="false" sqref="F4:F1008" type="list">
      <formula1>lstActive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6"/>
    <col collapsed="false" customWidth="true" hidden="false" outlineLevel="0" max="3" min="3" style="1" width="20"/>
    <col collapsed="false" customWidth="true" hidden="false" outlineLevel="0" max="4" min="4" style="1" width="22"/>
    <col collapsed="false" customWidth="true" hidden="false" outlineLevel="0" max="6" min="5" style="1" width="14"/>
    <col collapsed="false" customWidth="true" hidden="false" outlineLevel="0" max="7" min="7" style="1" width="22"/>
    <col collapsed="false" customWidth="true" hidden="false" outlineLevel="0" max="9" min="8" style="1" width="18"/>
    <col collapsed="false" customWidth="true" hidden="false" outlineLevel="0" max="10" min="10" style="1" width="12"/>
    <col collapsed="false" customWidth="true" hidden="false" outlineLevel="0" max="11" min="11" style="1" width="30"/>
  </cols>
  <sheetData>
    <row r="1" customFormat="false" ht="33.75" hidden="false" customHeight="true" outlineLevel="0" collapsed="false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8" hidden="false" customHeight="true" outlineLevel="0" collapsed="false">
      <c r="A2" s="9" t="s">
        <v>206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customFormat="false" ht="27.75" hidden="false" customHeight="true" outlineLevel="0" collapsed="false">
      <c r="A3" s="47" t="s">
        <v>207</v>
      </c>
      <c r="B3" s="47" t="s">
        <v>208</v>
      </c>
      <c r="C3" s="47" t="s">
        <v>209</v>
      </c>
      <c r="D3" s="47" t="s">
        <v>210</v>
      </c>
      <c r="E3" s="54" t="s">
        <v>211</v>
      </c>
      <c r="F3" s="54" t="s">
        <v>212</v>
      </c>
      <c r="G3" s="54" t="s">
        <v>213</v>
      </c>
      <c r="H3" s="54" t="s">
        <v>214</v>
      </c>
      <c r="I3" s="54" t="s">
        <v>215</v>
      </c>
      <c r="J3" s="47" t="s">
        <v>216</v>
      </c>
      <c r="K3" s="47" t="s">
        <v>113</v>
      </c>
    </row>
    <row r="4" customFormat="false" ht="15" hidden="false" customHeight="true" outlineLevel="0" collapsed="false">
      <c r="A4" s="51" t="s">
        <v>217</v>
      </c>
      <c r="B4" s="52" t="s">
        <v>218</v>
      </c>
      <c r="C4" s="52" t="s">
        <v>219</v>
      </c>
      <c r="D4" s="52" t="s">
        <v>220</v>
      </c>
      <c r="E4" s="55" t="s">
        <v>70</v>
      </c>
      <c r="F4" s="55"/>
      <c r="G4" s="56"/>
      <c r="H4" s="57"/>
      <c r="I4" s="57"/>
      <c r="J4" s="52" t="s">
        <v>221</v>
      </c>
      <c r="K4" s="52"/>
    </row>
    <row r="5" customFormat="false" ht="15" hidden="false" customHeight="true" outlineLevel="0" collapsed="false">
      <c r="A5" s="51" t="s">
        <v>222</v>
      </c>
      <c r="B5" s="52" t="s">
        <v>218</v>
      </c>
      <c r="C5" s="52" t="s">
        <v>219</v>
      </c>
      <c r="D5" s="52" t="s">
        <v>223</v>
      </c>
      <c r="E5" s="55" t="s">
        <v>70</v>
      </c>
      <c r="F5" s="55"/>
      <c r="G5" s="56"/>
      <c r="H5" s="57"/>
      <c r="I5" s="57"/>
      <c r="J5" s="52" t="s">
        <v>221</v>
      </c>
      <c r="K5" s="52"/>
    </row>
    <row r="6" customFormat="false" ht="15" hidden="false" customHeight="true" outlineLevel="0" collapsed="false">
      <c r="A6" s="51" t="s">
        <v>224</v>
      </c>
      <c r="B6" s="52" t="s">
        <v>218</v>
      </c>
      <c r="C6" s="52" t="s">
        <v>219</v>
      </c>
      <c r="D6" s="52" t="s">
        <v>225</v>
      </c>
      <c r="E6" s="55" t="s">
        <v>70</v>
      </c>
      <c r="F6" s="55"/>
      <c r="G6" s="56"/>
      <c r="H6" s="57"/>
      <c r="I6" s="57"/>
      <c r="J6" s="52" t="s">
        <v>221</v>
      </c>
      <c r="K6" s="52"/>
    </row>
    <row r="7" customFormat="false" ht="15" hidden="false" customHeight="true" outlineLevel="0" collapsed="false">
      <c r="A7" s="51" t="s">
        <v>226</v>
      </c>
      <c r="B7" s="52" t="s">
        <v>218</v>
      </c>
      <c r="C7" s="52" t="s">
        <v>227</v>
      </c>
      <c r="D7" s="52" t="s">
        <v>228</v>
      </c>
      <c r="E7" s="55" t="s">
        <v>70</v>
      </c>
      <c r="F7" s="55"/>
      <c r="G7" s="56"/>
      <c r="H7" s="57"/>
      <c r="I7" s="57"/>
      <c r="J7" s="52" t="s">
        <v>221</v>
      </c>
      <c r="K7" s="52"/>
    </row>
    <row r="8" customFormat="false" ht="15" hidden="false" customHeight="true" outlineLevel="0" collapsed="false">
      <c r="A8" s="51" t="s">
        <v>229</v>
      </c>
      <c r="B8" s="52" t="s">
        <v>230</v>
      </c>
      <c r="C8" s="52" t="s">
        <v>231</v>
      </c>
      <c r="D8" s="52" t="s">
        <v>232</v>
      </c>
      <c r="E8" s="55" t="s">
        <v>70</v>
      </c>
      <c r="F8" s="55"/>
      <c r="G8" s="56"/>
      <c r="H8" s="57"/>
      <c r="I8" s="57"/>
      <c r="J8" s="52" t="s">
        <v>221</v>
      </c>
      <c r="K8" s="52"/>
    </row>
    <row r="9" customFormat="false" ht="15" hidden="false" customHeight="true" outlineLevel="0" collapsed="false">
      <c r="A9" s="51" t="s">
        <v>233</v>
      </c>
      <c r="B9" s="52" t="s">
        <v>230</v>
      </c>
      <c r="C9" s="52" t="s">
        <v>231</v>
      </c>
      <c r="D9" s="52" t="s">
        <v>234</v>
      </c>
      <c r="E9" s="55" t="s">
        <v>70</v>
      </c>
      <c r="F9" s="55"/>
      <c r="G9" s="56"/>
      <c r="H9" s="57"/>
      <c r="I9" s="57"/>
      <c r="J9" s="52" t="s">
        <v>235</v>
      </c>
      <c r="K9" s="52" t="s">
        <v>236</v>
      </c>
    </row>
    <row r="10" customFormat="false" ht="15" hidden="false" customHeight="true" outlineLevel="0" collapsed="false">
      <c r="A10" s="51" t="s">
        <v>237</v>
      </c>
      <c r="B10" s="52" t="s">
        <v>238</v>
      </c>
      <c r="C10" s="52" t="s">
        <v>239</v>
      </c>
      <c r="D10" s="52" t="s">
        <v>240</v>
      </c>
      <c r="E10" s="55" t="s">
        <v>70</v>
      </c>
      <c r="F10" s="55"/>
      <c r="G10" s="56"/>
      <c r="H10" s="57"/>
      <c r="I10" s="57"/>
      <c r="J10" s="52" t="s">
        <v>221</v>
      </c>
      <c r="K10" s="52"/>
    </row>
    <row r="11" customFormat="false" ht="15" hidden="false" customHeight="true" outlineLevel="0" collapsed="false">
      <c r="A11" s="51" t="s">
        <v>241</v>
      </c>
      <c r="B11" s="52" t="s">
        <v>238</v>
      </c>
      <c r="C11" s="52" t="s">
        <v>239</v>
      </c>
      <c r="D11" s="52" t="s">
        <v>242</v>
      </c>
      <c r="E11" s="55" t="s">
        <v>93</v>
      </c>
      <c r="F11" s="55"/>
      <c r="G11" s="56"/>
      <c r="H11" s="57"/>
      <c r="I11" s="57"/>
      <c r="J11" s="52" t="s">
        <v>243</v>
      </c>
      <c r="K11" s="52" t="s">
        <v>244</v>
      </c>
    </row>
  </sheetData>
  <mergeCells count="2">
    <mergeCell ref="A1:K1"/>
    <mergeCell ref="A2:K2"/>
  </mergeCells>
  <conditionalFormatting sqref="E4:E5000">
    <cfRule type="cellIs" priority="2" operator="equal" aboveAverage="0" equalAverage="0" bottom="0" percent="0" rank="0" text="" dxfId="11">
      <formula>"Available"</formula>
    </cfRule>
    <cfRule type="cellIs" priority="3" operator="equal" aboveAverage="0" equalAverage="0" bottom="0" percent="0" rank="0" text="" dxfId="12">
      <formula>"Checked Out"</formula>
    </cfRule>
  </conditionalFormatting>
  <conditionalFormatting sqref="A4:K5000">
    <cfRule type="expression" priority="4" aboveAverage="0" equalAverage="0" bottom="0" percent="0" rank="0" text="" dxfId="13">
      <formula>AND($E4&lt;&gt;"Available",$E4&lt;&gt;"Checked Out",$A4&lt;&gt;"")</formula>
    </cfRule>
  </conditionalFormatting>
  <conditionalFormatting sqref="I4:I5000">
    <cfRule type="expression" priority="5" aboveAverage="0" equalAverage="0" bottom="0" percent="0" rank="0" text="" dxfId="14">
      <formula>AND($E4="Checked Out",$I4&lt;&gt;"",$I4&lt;NOW())</formula>
    </cfRule>
  </conditionalFormatting>
  <dataValidations count="1">
    <dataValidation allowBlank="true" errorStyle="stop" operator="between" showDropDown="false" showErrorMessage="false" showInputMessage="false" sqref="E4:E1011" type="list">
      <formula1>lstStatus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9"/>
    <col collapsed="false" customWidth="true" hidden="false" outlineLevel="0" max="3" min="3" style="1" width="12"/>
    <col collapsed="false" customWidth="true" hidden="false" outlineLevel="0" max="4" min="4" style="1" width="10"/>
    <col collapsed="false" customWidth="true" hidden="false" outlineLevel="0" max="5" min="5" style="1" width="12"/>
    <col collapsed="false" customWidth="true" hidden="false" outlineLevel="0" max="6" min="6" style="1" width="13"/>
    <col collapsed="false" customWidth="true" hidden="false" outlineLevel="0" max="7" min="7" style="1" width="24"/>
    <col collapsed="false" customWidth="true" hidden="false" outlineLevel="0" max="8" min="8" style="1" width="13"/>
    <col collapsed="false" customWidth="true" hidden="false" outlineLevel="0" max="9" min="9" style="1" width="18"/>
    <col collapsed="false" customWidth="true" hidden="false" outlineLevel="0" max="10" min="10" style="1" width="10"/>
    <col collapsed="false" customWidth="true" hidden="false" outlineLevel="0" max="11" min="11" style="1" width="24"/>
    <col collapsed="false" customWidth="true" hidden="false" outlineLevel="0" max="12" min="12" style="1" width="11"/>
    <col collapsed="false" customWidth="true" hidden="false" outlineLevel="0" max="13" min="13" style="1" width="13"/>
  </cols>
  <sheetData>
    <row r="1" customFormat="false" ht="33.75" hidden="false" customHeight="true" outlineLevel="0" collapsed="false">
      <c r="A1" s="2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8" hidden="false" customHeight="true" outlineLevel="0" collapsed="false">
      <c r="A2" s="9" t="s">
        <v>246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customFormat="false" ht="27.75" hidden="false" customHeight="true" outlineLevel="0" collapsed="false">
      <c r="A3" s="47" t="s">
        <v>247</v>
      </c>
      <c r="B3" s="47" t="s">
        <v>248</v>
      </c>
      <c r="C3" s="47" t="s">
        <v>249</v>
      </c>
      <c r="D3" s="47" t="s">
        <v>73</v>
      </c>
      <c r="E3" s="47" t="s">
        <v>83</v>
      </c>
      <c r="F3" s="47" t="s">
        <v>182</v>
      </c>
      <c r="G3" s="47" t="s">
        <v>250</v>
      </c>
      <c r="H3" s="47" t="s">
        <v>207</v>
      </c>
      <c r="I3" s="47" t="s">
        <v>210</v>
      </c>
      <c r="J3" s="47" t="s">
        <v>86</v>
      </c>
      <c r="K3" s="47" t="s">
        <v>124</v>
      </c>
      <c r="L3" s="47" t="s">
        <v>251</v>
      </c>
      <c r="M3" s="47" t="s">
        <v>252</v>
      </c>
    </row>
    <row r="4" customFormat="false" ht="15" hidden="false" customHeight="true" outlineLevel="0" collapsed="false">
      <c r="A4" s="45" t="n">
        <v>1</v>
      </c>
      <c r="B4" s="58" t="n">
        <v>46261.2515162037</v>
      </c>
      <c r="C4" s="59" t="n">
        <v>46261</v>
      </c>
      <c r="D4" s="45" t="s">
        <v>170</v>
      </c>
      <c r="E4" s="45" t="s">
        <v>134</v>
      </c>
      <c r="F4" s="45" t="s">
        <v>186</v>
      </c>
      <c r="G4" s="45" t="s">
        <v>187</v>
      </c>
      <c r="H4" s="45" t="s">
        <v>217</v>
      </c>
      <c r="I4" s="45" t="s">
        <v>220</v>
      </c>
      <c r="J4" s="45" t="s">
        <v>253</v>
      </c>
      <c r="K4" s="45"/>
      <c r="L4" s="60"/>
      <c r="M4" s="45" t="s">
        <v>120</v>
      </c>
      <c r="O4" s="61" t="s">
        <v>254</v>
      </c>
    </row>
  </sheetData>
  <mergeCells count="2">
    <mergeCell ref="A1:M1"/>
    <mergeCell ref="A2:M2"/>
  </mergeCells>
  <conditionalFormatting sqref="A4:M50000">
    <cfRule type="expression" priority="2" aboveAverage="0" equalAverage="0" bottom="0" percent="0" rank="0" text="" dxfId="15">
      <formula>$J4="BLOCKED"</formula>
    </cfRule>
    <cfRule type="expression" priority="3" aboveAverage="0" equalAverage="0" bottom="0" percent="0" rank="0" text="" dxfId="16">
      <formula>AND($J4="OK",$K4&lt;&gt;"")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2026-08-29T02:03:29Z</dcterms:created>
  <dc:creator>openpyxl</dc:creator>
  <dc:description/>
  <dc:language>en-US</dc:language>
  <cp:lastModifiedBy/>
  <dcterms:modified xsi:type="dcterms:W3CDTF">2026-08-29T02:09:09Z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